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28635" windowHeight="11820"/>
  </bookViews>
  <sheets>
    <sheet name="Прил.1" sheetId="14" r:id="rId1"/>
    <sheet name="Прил.2" sheetId="2" r:id="rId2"/>
    <sheet name="Прил.3" sheetId="15" r:id="rId3"/>
    <sheet name="Прил.4" sheetId="24" r:id="rId4"/>
    <sheet name="Прил.5" sheetId="28" r:id="rId5"/>
    <sheet name="Прил.6" sheetId="25" r:id="rId6"/>
    <sheet name="Прил.7" sheetId="26" r:id="rId7"/>
    <sheet name="Прил.8" sheetId="27" r:id="rId8"/>
    <sheet name="Прил.9" sheetId="17" r:id="rId9"/>
    <sheet name="Прил.10" sheetId="18" r:id="rId10"/>
    <sheet name="Прил.11" sheetId="19" r:id="rId11"/>
    <sheet name="Прил.12" sheetId="20" r:id="rId12"/>
    <sheet name="Прил.13" sheetId="21" r:id="rId13"/>
    <sheet name="Прил.14" sheetId="22" r:id="rId14"/>
    <sheet name="Прил.15" sheetId="23" r:id="rId15"/>
    <sheet name="Прил.16" sheetId="29" r:id="rId16"/>
    <sheet name="Прил.17" sheetId="30" r:id="rId17"/>
    <sheet name="Прил.18" sheetId="31" r:id="rId18"/>
    <sheet name="Прил.19" sheetId="32" r:id="rId19"/>
    <sheet name="Прил.20" sheetId="16" r:id="rId20"/>
  </sheets>
  <externalReferences>
    <externalReference r:id="rId21"/>
    <externalReference r:id="rId22"/>
  </externalReferences>
  <definedNames>
    <definedName name="_xlnm._FilterDatabase" localSheetId="0" hidden="1">Прил.1!$A$14:$J$17</definedName>
    <definedName name="_xlnm._FilterDatabase" localSheetId="10" hidden="1">Прил.11!$A$15:$H$106</definedName>
    <definedName name="_xlnm._FilterDatabase" localSheetId="15" hidden="1">Прил.16!$A$16:$CP$28</definedName>
    <definedName name="_xlnm._FilterDatabase" localSheetId="16" hidden="1">Прил.17!$A$16:$CP$28</definedName>
    <definedName name="_xlnm._FilterDatabase" localSheetId="17" hidden="1">Прил.18!$A$16:$CP$29</definedName>
    <definedName name="_xlnm._FilterDatabase" localSheetId="18" hidden="1">Прил.19!$A$16:$CP$28</definedName>
    <definedName name="_xlnm._FilterDatabase" localSheetId="1" hidden="1">Прил.2!$A$13:$O$45</definedName>
    <definedName name="_xlnm._FilterDatabase" localSheetId="19" hidden="1">Прил.20!$A$14:$J$700</definedName>
    <definedName name="_xlnm._FilterDatabase" localSheetId="2" hidden="1">Прил.3!$A$15:$K$15</definedName>
    <definedName name="_xlnm._FilterDatabase" localSheetId="4" hidden="1">Прил.5!$A$13:$K$90</definedName>
    <definedName name="_xlnm._FilterDatabase" localSheetId="5" hidden="1">Прил.6!$A$13:$J$27</definedName>
    <definedName name="_xlnm._FilterDatabase" localSheetId="6" hidden="1">Прил.7!$A$15:$ID$125</definedName>
    <definedName name="_xlnm._FilterDatabase" localSheetId="7" hidden="1">Прил.8!$A$15:$J$113</definedName>
    <definedName name="Z_754BA2B9_92C8_4608_8D67_96BC5C16664E_.wvu.FilterData" localSheetId="15" hidden="1">Прил.16!$B$16:$CQ$24</definedName>
    <definedName name="Z_754BA2B9_92C8_4608_8D67_96BC5C16664E_.wvu.FilterData" localSheetId="16" hidden="1">Прил.17!$B$16:$CQ$24</definedName>
    <definedName name="Z_754BA2B9_92C8_4608_8D67_96BC5C16664E_.wvu.FilterData" localSheetId="17" hidden="1">Прил.18!$B$16:$CQ$25</definedName>
    <definedName name="Z_754BA2B9_92C8_4608_8D67_96BC5C16664E_.wvu.FilterData" localSheetId="18" hidden="1">Прил.19!$B$16:$CQ$24</definedName>
    <definedName name="Z_754BA2B9_92C8_4608_8D67_96BC5C16664E_.wvu.FilterData" localSheetId="19" hidden="1">Прил.20!#REF!</definedName>
    <definedName name="Z_754BA2B9_92C8_4608_8D67_96BC5C16664E_.wvu.FilterData" localSheetId="4" hidden="1">Прил.5!$B$13:$CR$20</definedName>
    <definedName name="Z_754BA2B9_92C8_4608_8D67_96BC5C16664E_.wvu.FilterData" localSheetId="6" hidden="1">Прил.7!$A$15:$IE$55</definedName>
    <definedName name="Z_754BA2B9_92C8_4608_8D67_96BC5C16664E_.wvu.FilterData" localSheetId="7" hidden="1">Прил.8!#REF!</definedName>
    <definedName name="Z_754BA2B9_92C8_4608_8D67_96BC5C16664E_.wvu.PrintArea" localSheetId="19" hidden="1">Прил.20!#REF!</definedName>
    <definedName name="Z_754BA2B9_92C8_4608_8D67_96BC5C16664E_.wvu.PrintTitles" localSheetId="15" hidden="1">Прил.16!$7:$16</definedName>
    <definedName name="Z_754BA2B9_92C8_4608_8D67_96BC5C16664E_.wvu.PrintTitles" localSheetId="16" hidden="1">Прил.17!$7:$16</definedName>
    <definedName name="Z_754BA2B9_92C8_4608_8D67_96BC5C16664E_.wvu.PrintTitles" localSheetId="17" hidden="1">Прил.18!$7:$16</definedName>
    <definedName name="Z_754BA2B9_92C8_4608_8D67_96BC5C16664E_.wvu.PrintTitles" localSheetId="18" hidden="1">Прил.19!$7:$16</definedName>
    <definedName name="Z_754BA2B9_92C8_4608_8D67_96BC5C16664E_.wvu.PrintTitles" localSheetId="19" hidden="1">Прил.20!#REF!</definedName>
    <definedName name="Z_754BA2B9_92C8_4608_8D67_96BC5C16664E_.wvu.PrintTitles" localSheetId="4" hidden="1">Прил.5!$5:$13</definedName>
    <definedName name="Z_754BA2B9_92C8_4608_8D67_96BC5C16664E_.wvu.PrintTitles" localSheetId="6" hidden="1">Прил.7!#REF!</definedName>
    <definedName name="Z_754BA2B9_92C8_4608_8D67_96BC5C16664E_.wvu.PrintTitles" localSheetId="7" hidden="1">Прил.8!#REF!</definedName>
    <definedName name="Z_754BA2B9_92C8_4608_8D67_96BC5C16664E_.wvu.Rows" localSheetId="19" hidden="1">Прил.20!#REF!</definedName>
    <definedName name="Z_9067D43C_8CF0_48E5_8C1B_7DFA94892381_.wvu.FilterData" localSheetId="15" hidden="1">Прил.16!$B$16:$CP$24</definedName>
    <definedName name="Z_9067D43C_8CF0_48E5_8C1B_7DFA94892381_.wvu.FilterData" localSheetId="16" hidden="1">Прил.17!$B$16:$CP$24</definedName>
    <definedName name="Z_9067D43C_8CF0_48E5_8C1B_7DFA94892381_.wvu.FilterData" localSheetId="17" hidden="1">Прил.18!$B$16:$CP$25</definedName>
    <definedName name="Z_9067D43C_8CF0_48E5_8C1B_7DFA94892381_.wvu.FilterData" localSheetId="18" hidden="1">Прил.19!$B$16:$CP$24</definedName>
    <definedName name="Z_9067D43C_8CF0_48E5_8C1B_7DFA94892381_.wvu.FilterData" localSheetId="19" hidden="1">Прил.20!#REF!</definedName>
    <definedName name="Z_9067D43C_8CF0_48E5_8C1B_7DFA94892381_.wvu.FilterData" localSheetId="4" hidden="1">Прил.5!$B$13:$CQ$20</definedName>
    <definedName name="Z_9067D43C_8CF0_48E5_8C1B_7DFA94892381_.wvu.FilterData" localSheetId="6" hidden="1">Прил.7!$A$15:$IE$55</definedName>
    <definedName name="Z_9067D43C_8CF0_48E5_8C1B_7DFA94892381_.wvu.FilterData" localSheetId="7" hidden="1">Прил.8!#REF!</definedName>
    <definedName name="Z_9067D43C_8CF0_48E5_8C1B_7DFA94892381_.wvu.PrintArea" localSheetId="19" hidden="1">Прил.20!#REF!</definedName>
    <definedName name="Z_9067D43C_8CF0_48E5_8C1B_7DFA94892381_.wvu.PrintTitles" localSheetId="15" hidden="1">Прил.16!$7:$16</definedName>
    <definedName name="Z_9067D43C_8CF0_48E5_8C1B_7DFA94892381_.wvu.PrintTitles" localSheetId="16" hidden="1">Прил.17!$7:$16</definedName>
    <definedName name="Z_9067D43C_8CF0_48E5_8C1B_7DFA94892381_.wvu.PrintTitles" localSheetId="17" hidden="1">Прил.18!$7:$16</definedName>
    <definedName name="Z_9067D43C_8CF0_48E5_8C1B_7DFA94892381_.wvu.PrintTitles" localSheetId="18" hidden="1">Прил.19!$7:$16</definedName>
    <definedName name="Z_9067D43C_8CF0_48E5_8C1B_7DFA94892381_.wvu.PrintTitles" localSheetId="19" hidden="1">Прил.20!#REF!</definedName>
    <definedName name="Z_9067D43C_8CF0_48E5_8C1B_7DFA94892381_.wvu.PrintTitles" localSheetId="4" hidden="1">Прил.5!$5:$13</definedName>
    <definedName name="Z_9067D43C_8CF0_48E5_8C1B_7DFA94892381_.wvu.PrintTitles" localSheetId="6" hidden="1">Прил.7!#REF!</definedName>
    <definedName name="Z_9067D43C_8CF0_48E5_8C1B_7DFA94892381_.wvu.PrintTitles" localSheetId="7" hidden="1">Прил.8!#REF!</definedName>
    <definedName name="Z_9067D43C_8CF0_48E5_8C1B_7DFA94892381_.wvu.Rows" localSheetId="19" hidden="1">Прил.20!#REF!</definedName>
    <definedName name="Z_D412A697_6196_4CD3_B8DF_C1AA2A0F2DD2_.wvu.FilterData" localSheetId="15" hidden="1">Прил.16!$B$16:$CP$24</definedName>
    <definedName name="Z_D412A697_6196_4CD3_B8DF_C1AA2A0F2DD2_.wvu.FilterData" localSheetId="16" hidden="1">Прил.17!$B$16:$CP$24</definedName>
    <definedName name="Z_D412A697_6196_4CD3_B8DF_C1AA2A0F2DD2_.wvu.FilterData" localSheetId="17" hidden="1">Прил.18!$B$16:$CP$25</definedName>
    <definedName name="Z_D412A697_6196_4CD3_B8DF_C1AA2A0F2DD2_.wvu.FilterData" localSheetId="18" hidden="1">Прил.19!$B$16:$CP$24</definedName>
    <definedName name="Z_D412A697_6196_4CD3_B8DF_C1AA2A0F2DD2_.wvu.FilterData" localSheetId="4" hidden="1">Прил.5!$B$13:$CQ$20</definedName>
    <definedName name="Z_DE2761FC_B87B_442B_8CE1_F507E8AF476B_.wvu.FilterData" localSheetId="15" hidden="1">Прил.16!$B$16:$CQ$24</definedName>
    <definedName name="Z_DE2761FC_B87B_442B_8CE1_F507E8AF476B_.wvu.FilterData" localSheetId="16" hidden="1">Прил.17!$B$16:$CQ$24</definedName>
    <definedName name="Z_DE2761FC_B87B_442B_8CE1_F507E8AF476B_.wvu.FilterData" localSheetId="17" hidden="1">Прил.18!$B$16:$CQ$25</definedName>
    <definedName name="Z_DE2761FC_B87B_442B_8CE1_F507E8AF476B_.wvu.FilterData" localSheetId="18" hidden="1">Прил.19!$B$16:$CQ$24</definedName>
    <definedName name="Z_DE2761FC_B87B_442B_8CE1_F507E8AF476B_.wvu.FilterData" localSheetId="4" hidden="1">Прил.5!$B$13:$CR$20</definedName>
    <definedName name="Z_DEEA3186_5E7C_4B49_A323_6511047D2DAC_.wvu.FilterData" localSheetId="15" hidden="1">Прил.16!$B$16:$CP$24</definedName>
    <definedName name="Z_DEEA3186_5E7C_4B49_A323_6511047D2DAC_.wvu.FilterData" localSheetId="16" hidden="1">Прил.17!$B$16:$CP$24</definedName>
    <definedName name="Z_DEEA3186_5E7C_4B49_A323_6511047D2DAC_.wvu.FilterData" localSheetId="17" hidden="1">Прил.18!$B$16:$CP$25</definedName>
    <definedName name="Z_DEEA3186_5E7C_4B49_A323_6511047D2DAC_.wvu.FilterData" localSheetId="18" hidden="1">Прил.19!$B$16:$CP$24</definedName>
    <definedName name="Z_DEEA3186_5E7C_4B49_A323_6511047D2DAC_.wvu.FilterData" localSheetId="19" hidden="1">Прил.20!#REF!</definedName>
    <definedName name="Z_DEEA3186_5E7C_4B49_A323_6511047D2DAC_.wvu.FilterData" localSheetId="4" hidden="1">Прил.5!$B$13:$CQ$20</definedName>
    <definedName name="Z_DEEA3186_5E7C_4B49_A323_6511047D2DAC_.wvu.FilterData" localSheetId="6" hidden="1">Прил.7!$A$15:$IE$55</definedName>
    <definedName name="Z_DEEA3186_5E7C_4B49_A323_6511047D2DAC_.wvu.FilterData" localSheetId="7" hidden="1">Прил.8!#REF!</definedName>
    <definedName name="Z_DEEA3186_5E7C_4B49_A323_6511047D2DAC_.wvu.PrintArea" localSheetId="19" hidden="1">Прил.20!#REF!</definedName>
    <definedName name="Z_DEEA3186_5E7C_4B49_A323_6511047D2DAC_.wvu.PrintTitles" localSheetId="15" hidden="1">Прил.16!$7:$16</definedName>
    <definedName name="Z_DEEA3186_5E7C_4B49_A323_6511047D2DAC_.wvu.PrintTitles" localSheetId="16" hidden="1">Прил.17!$7:$16</definedName>
    <definedName name="Z_DEEA3186_5E7C_4B49_A323_6511047D2DAC_.wvu.PrintTitles" localSheetId="17" hidden="1">Прил.18!$7:$16</definedName>
    <definedName name="Z_DEEA3186_5E7C_4B49_A323_6511047D2DAC_.wvu.PrintTitles" localSheetId="18" hidden="1">Прил.19!$7:$16</definedName>
    <definedName name="Z_DEEA3186_5E7C_4B49_A323_6511047D2DAC_.wvu.PrintTitles" localSheetId="19" hidden="1">Прил.20!#REF!</definedName>
    <definedName name="Z_DEEA3186_5E7C_4B49_A323_6511047D2DAC_.wvu.PrintTitles" localSheetId="4" hidden="1">Прил.5!$5:$13</definedName>
    <definedName name="Z_DEEA3186_5E7C_4B49_A323_6511047D2DAC_.wvu.PrintTitles" localSheetId="6" hidden="1">Прил.7!#REF!</definedName>
    <definedName name="Z_DEEA3186_5E7C_4B49_A323_6511047D2DAC_.wvu.PrintTitles" localSheetId="7" hidden="1">Прил.8!#REF!</definedName>
    <definedName name="Z_E6862595_AEA9_4563_8AED_64A09353D7BA_.wvu.FilterData" localSheetId="15" hidden="1">Прил.16!$B$16:$CP$24</definedName>
    <definedName name="Z_E6862595_AEA9_4563_8AED_64A09353D7BA_.wvu.FilterData" localSheetId="16" hidden="1">Прил.17!$B$16:$CP$24</definedName>
    <definedName name="Z_E6862595_AEA9_4563_8AED_64A09353D7BA_.wvu.FilterData" localSheetId="17" hidden="1">Прил.18!$B$16:$CP$25</definedName>
    <definedName name="Z_E6862595_AEA9_4563_8AED_64A09353D7BA_.wvu.FilterData" localSheetId="18" hidden="1">Прил.19!$B$16:$CP$24</definedName>
    <definedName name="Z_E6862595_AEA9_4563_8AED_64A09353D7BA_.wvu.FilterData" localSheetId="19" hidden="1">Прил.20!#REF!</definedName>
    <definedName name="Z_E6862595_AEA9_4563_8AED_64A09353D7BA_.wvu.FilterData" localSheetId="4" hidden="1">Прил.5!$B$13:$CQ$20</definedName>
    <definedName name="Z_E6862595_AEA9_4563_8AED_64A09353D7BA_.wvu.FilterData" localSheetId="6" hidden="1">Прил.7!$A$15:$IE$55</definedName>
    <definedName name="Z_E6862595_AEA9_4563_8AED_64A09353D7BA_.wvu.FilterData" localSheetId="7" hidden="1">Прил.8!#REF!</definedName>
    <definedName name="Z_E6862595_AEA9_4563_8AED_64A09353D7BA_.wvu.PrintArea" localSheetId="19" hidden="1">Прил.20!#REF!</definedName>
    <definedName name="Z_E6862595_AEA9_4563_8AED_64A09353D7BA_.wvu.PrintTitles" localSheetId="15" hidden="1">Прил.16!$7:$16</definedName>
    <definedName name="Z_E6862595_AEA9_4563_8AED_64A09353D7BA_.wvu.PrintTitles" localSheetId="16" hidden="1">Прил.17!$7:$16</definedName>
    <definedName name="Z_E6862595_AEA9_4563_8AED_64A09353D7BA_.wvu.PrintTitles" localSheetId="17" hidden="1">Прил.18!$7:$16</definedName>
    <definedName name="Z_E6862595_AEA9_4563_8AED_64A09353D7BA_.wvu.PrintTitles" localSheetId="18" hidden="1">Прил.19!$7:$16</definedName>
    <definedName name="Z_E6862595_AEA9_4563_8AED_64A09353D7BA_.wvu.PrintTitles" localSheetId="19" hidden="1">Прил.20!#REF!</definedName>
    <definedName name="Z_E6862595_AEA9_4563_8AED_64A09353D7BA_.wvu.PrintTitles" localSheetId="4" hidden="1">Прил.5!$5:$13</definedName>
    <definedName name="Z_E6862595_AEA9_4563_8AED_64A09353D7BA_.wvu.PrintTitles" localSheetId="6" hidden="1">Прил.7!#REF!</definedName>
    <definedName name="Z_E6862595_AEA9_4563_8AED_64A09353D7BA_.wvu.PrintTitles" localSheetId="7" hidden="1">Прил.8!#REF!</definedName>
    <definedName name="Z_E6862595_AEA9_4563_8AED_64A09353D7BA_.wvu.Rows" localSheetId="19" hidden="1">Прил.20!#REF!</definedName>
    <definedName name="_xlnm.Database" localSheetId="0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8">#REF!</definedName>
    <definedName name="_xlnm.Database">#REF!</definedName>
    <definedName name="_xlnm.Print_Titles" localSheetId="0">Прил.1!$10:$14</definedName>
    <definedName name="_xlnm.Print_Titles" localSheetId="9">Прил.10!$11:$14</definedName>
    <definedName name="_xlnm.Print_Titles" localSheetId="10">Прил.11!$11:$15</definedName>
    <definedName name="_xlnm.Print_Titles" localSheetId="15">Прил.16!$11:$16</definedName>
    <definedName name="_xlnm.Print_Titles" localSheetId="16">Прил.17!$11:$16</definedName>
    <definedName name="_xlnm.Print_Titles" localSheetId="17">Прил.18!$11:$16</definedName>
    <definedName name="_xlnm.Print_Titles" localSheetId="18">Прил.19!$11:$16</definedName>
    <definedName name="_xlnm.Print_Titles" localSheetId="19">Прил.20!$9:$14</definedName>
    <definedName name="_xlnm.Print_Titles" localSheetId="4">Прил.5!$9:$13</definedName>
    <definedName name="_xlnm.Print_Titles" localSheetId="5">Прил.6!$9:$13</definedName>
    <definedName name="_xlnm.Print_Titles" localSheetId="6">Прил.7!$11:$15</definedName>
    <definedName name="_xlnm.Print_Titles" localSheetId="7">Прил.8!$11:$15</definedName>
    <definedName name="_xlnm.Print_Area" localSheetId="0">Прил.1!$A$1:$J$17</definedName>
    <definedName name="_xlnm.Print_Area" localSheetId="15">Прил.16!$A$1:$K$63</definedName>
    <definedName name="_xlnm.Print_Area" localSheetId="16">Прил.17!$A$1:$K$47</definedName>
    <definedName name="_xlnm.Print_Area" localSheetId="17">Прил.18!$A$1:$K$116</definedName>
    <definedName name="_xlnm.Print_Area" localSheetId="18">Прил.19!$A$1:$K$115</definedName>
    <definedName name="_xlnm.Print_Area" localSheetId="19">Прил.20!$A$1:$I$743</definedName>
    <definedName name="_xlnm.Print_Area" localSheetId="4">Прил.5!$A$1:$K$90</definedName>
    <definedName name="_xlnm.Print_Area" localSheetId="6">Прил.7!$A$1:$J$130</definedName>
    <definedName name="_xlnm.Print_Area" localSheetId="7">Прил.8!$A$1:$J$114</definedName>
    <definedName name="сссс">#REF!</definedName>
  </definedNames>
  <calcPr calcId="125725"/>
</workbook>
</file>

<file path=xl/calcChain.xml><?xml version="1.0" encoding="utf-8"?>
<calcChain xmlns="http://schemas.openxmlformats.org/spreadsheetml/2006/main">
  <c r="I44" i="32"/>
  <c r="I43"/>
  <c r="I42"/>
  <c r="I41"/>
  <c r="J40"/>
  <c r="I39"/>
  <c r="I40" s="1"/>
  <c r="J38"/>
  <c r="I38"/>
  <c r="I37"/>
  <c r="J36"/>
  <c r="I35"/>
  <c r="I36" s="1"/>
  <c r="J34"/>
  <c r="I34"/>
  <c r="I33"/>
  <c r="I32"/>
  <c r="J31"/>
  <c r="J29"/>
  <c r="J30" s="1"/>
  <c r="I29"/>
  <c r="I30" s="1"/>
  <c r="J27"/>
  <c r="J28" s="1"/>
  <c r="I27"/>
  <c r="I28" s="1"/>
  <c r="J26"/>
  <c r="I26"/>
  <c r="I25"/>
  <c r="I24"/>
  <c r="J23"/>
  <c r="J22"/>
  <c r="I22"/>
  <c r="I23" s="1"/>
  <c r="J21"/>
  <c r="I21"/>
  <c r="J20"/>
  <c r="J19"/>
  <c r="J18"/>
  <c r="I18"/>
  <c r="J17"/>
  <c r="I17"/>
  <c r="J19" i="31"/>
  <c r="J18"/>
  <c r="I17"/>
  <c r="I18" s="1"/>
  <c r="J26" i="30"/>
  <c r="J25"/>
  <c r="I24"/>
  <c r="I23"/>
  <c r="I22"/>
  <c r="I21"/>
  <c r="I20"/>
  <c r="I19"/>
  <c r="I18"/>
  <c r="I17"/>
  <c r="J27" i="29"/>
  <c r="J26"/>
  <c r="I25"/>
  <c r="I24"/>
  <c r="I23"/>
  <c r="I22"/>
  <c r="I21"/>
  <c r="I20"/>
  <c r="I19"/>
  <c r="J18"/>
  <c r="I18"/>
  <c r="I17"/>
  <c r="J105" i="27" l="1"/>
  <c r="J104"/>
  <c r="J103"/>
  <c r="J102"/>
  <c r="J101"/>
  <c r="J100"/>
  <c r="J99"/>
  <c r="J98"/>
  <c r="J97"/>
  <c r="J96"/>
  <c r="J95"/>
  <c r="J93"/>
  <c r="J92"/>
  <c r="J91"/>
  <c r="J90"/>
  <c r="J89"/>
  <c r="J88"/>
  <c r="J87"/>
  <c r="J86"/>
  <c r="J85"/>
  <c r="J84"/>
  <c r="J83"/>
  <c r="J82"/>
  <c r="J81"/>
  <c r="J80"/>
  <c r="J79"/>
  <c r="J78"/>
  <c r="J76"/>
  <c r="J75"/>
  <c r="J74"/>
  <c r="J73"/>
  <c r="J72"/>
  <c r="J71"/>
  <c r="J70"/>
  <c r="J69"/>
  <c r="J67"/>
  <c r="J66"/>
  <c r="J65"/>
  <c r="J64"/>
  <c r="J63"/>
  <c r="J62"/>
  <c r="J61"/>
  <c r="J60"/>
  <c r="J59"/>
  <c r="J58"/>
  <c r="J57"/>
  <c r="J56"/>
  <c r="J55"/>
  <c r="J54"/>
  <c r="J53"/>
  <c r="J52"/>
  <c r="J51"/>
  <c r="J49"/>
  <c r="J48"/>
  <c r="J47"/>
  <c r="J46"/>
  <c r="J45"/>
  <c r="J43"/>
  <c r="J42"/>
  <c r="J41"/>
  <c r="J40"/>
  <c r="J39"/>
  <c r="J38"/>
  <c r="J37"/>
  <c r="J36"/>
  <c r="J35"/>
  <c r="J34"/>
  <c r="J32"/>
  <c r="J31"/>
  <c r="J30"/>
  <c r="J29"/>
  <c r="J28"/>
  <c r="J27"/>
  <c r="J26"/>
  <c r="J25"/>
  <c r="J24"/>
  <c r="J23"/>
  <c r="J22"/>
  <c r="J21"/>
  <c r="J20"/>
  <c r="J19"/>
  <c r="J18"/>
  <c r="J124" i="26"/>
  <c r="J123"/>
  <c r="J122"/>
  <c r="J121"/>
  <c r="J120"/>
  <c r="J119"/>
  <c r="J118"/>
  <c r="J117"/>
  <c r="J116"/>
  <c r="J115"/>
  <c r="J114"/>
  <c r="J113"/>
  <c r="J112"/>
  <c r="J111"/>
  <c r="J110"/>
  <c r="J109"/>
  <c r="J108"/>
  <c r="J105"/>
  <c r="J104"/>
  <c r="J103"/>
  <c r="J102"/>
  <c r="J101"/>
  <c r="J100"/>
  <c r="J99"/>
  <c r="J98"/>
  <c r="J97"/>
  <c r="J96"/>
  <c r="J95"/>
  <c r="J94"/>
  <c r="J93"/>
  <c r="J92"/>
  <c r="J91"/>
  <c r="J90"/>
  <c r="J89"/>
  <c r="J87"/>
  <c r="J86"/>
  <c r="J85"/>
  <c r="J84"/>
  <c r="J83"/>
  <c r="J82"/>
  <c r="J81"/>
  <c r="J80"/>
  <c r="J79"/>
  <c r="J78"/>
  <c r="J77"/>
  <c r="J76"/>
  <c r="J75"/>
  <c r="J73"/>
  <c r="J72"/>
  <c r="J71"/>
  <c r="J70"/>
  <c r="J69"/>
  <c r="J68"/>
  <c r="J67"/>
  <c r="J66"/>
  <c r="J64"/>
  <c r="J63"/>
  <c r="J62"/>
  <c r="J61"/>
  <c r="J60"/>
  <c r="J59"/>
  <c r="J58"/>
  <c r="J57"/>
  <c r="J56"/>
  <c r="J55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2"/>
  <c r="J21"/>
  <c r="J20"/>
  <c r="J19"/>
  <c r="J18"/>
  <c r="J17"/>
  <c r="N32" i="23" l="1"/>
  <c r="N34" s="1"/>
  <c r="M32"/>
  <c r="B25"/>
  <c r="C25" s="1"/>
  <c r="H25" s="1"/>
  <c r="I25" s="1"/>
  <c r="K25" s="1"/>
  <c r="L25" s="1"/>
  <c r="M25" s="1"/>
  <c r="N25" s="1"/>
  <c r="N20"/>
  <c r="M20"/>
  <c r="I16"/>
  <c r="K16" s="1"/>
  <c r="L16" s="1"/>
  <c r="M16" s="1"/>
  <c r="N16" s="1"/>
  <c r="H16"/>
  <c r="F16"/>
  <c r="E16"/>
  <c r="B16"/>
  <c r="N37" i="22"/>
  <c r="N35"/>
  <c r="M35"/>
  <c r="B26"/>
  <c r="C26" s="1"/>
  <c r="H26" s="1"/>
  <c r="I26" s="1"/>
  <c r="K26" s="1"/>
  <c r="L26" s="1"/>
  <c r="M26" s="1"/>
  <c r="N26" s="1"/>
  <c r="N21"/>
  <c r="M21"/>
  <c r="E16"/>
  <c r="F16" s="1"/>
  <c r="H16" s="1"/>
  <c r="I16" s="1"/>
  <c r="K16" s="1"/>
  <c r="L16" s="1"/>
  <c r="M16" s="1"/>
  <c r="N16" s="1"/>
  <c r="B16"/>
  <c r="N36" i="21"/>
  <c r="N38" s="1"/>
  <c r="M36"/>
  <c r="B27"/>
  <c r="C27" s="1"/>
  <c r="H27" s="1"/>
  <c r="I27" s="1"/>
  <c r="K27" s="1"/>
  <c r="L27" s="1"/>
  <c r="M27" s="1"/>
  <c r="N27" s="1"/>
  <c r="N22"/>
  <c r="M22"/>
  <c r="B16"/>
  <c r="E16" s="1"/>
  <c r="F16" s="1"/>
  <c r="H16" s="1"/>
  <c r="I16" s="1"/>
  <c r="K16" s="1"/>
  <c r="L16" s="1"/>
  <c r="M16" s="1"/>
  <c r="N16" s="1"/>
  <c r="N20" i="20" l="1"/>
  <c r="M20"/>
  <c r="B16"/>
  <c r="E16" s="1"/>
  <c r="F16" s="1"/>
  <c r="H16" s="1"/>
  <c r="I16" s="1"/>
  <c r="K16" s="1"/>
  <c r="L16" s="1"/>
  <c r="M16" s="1"/>
  <c r="N16" s="1"/>
  <c r="B15" i="19"/>
  <c r="H22" i="18"/>
  <c r="H23" s="1"/>
  <c r="H24" s="1"/>
  <c r="H25" s="1"/>
  <c r="H26" s="1"/>
  <c r="H27" s="1"/>
  <c r="N40" i="17"/>
  <c r="M40"/>
  <c r="B31"/>
  <c r="C31" s="1"/>
  <c r="H31" s="1"/>
  <c r="I31" s="1"/>
  <c r="K31" s="1"/>
  <c r="L31" s="1"/>
  <c r="M31" s="1"/>
  <c r="N31" s="1"/>
  <c r="N26"/>
  <c r="M26"/>
  <c r="B16"/>
  <c r="E16" s="1"/>
  <c r="F16" s="1"/>
  <c r="H16" s="1"/>
  <c r="I16" s="1"/>
  <c r="K16" s="1"/>
  <c r="L16" s="1"/>
  <c r="M16" s="1"/>
  <c r="N16" s="1"/>
  <c r="N42" l="1"/>
  <c r="H29" i="18"/>
  <c r="H36" l="1"/>
  <c r="H30"/>
  <c r="H31" s="1"/>
  <c r="H32" s="1"/>
  <c r="H33" s="1"/>
  <c r="H34" s="1"/>
  <c r="H37" l="1"/>
  <c r="H38" s="1"/>
  <c r="H39" s="1"/>
  <c r="H40" s="1"/>
  <c r="H41" s="1"/>
  <c r="H43"/>
  <c r="H50" l="1"/>
  <c r="H44"/>
  <c r="H45" s="1"/>
  <c r="H46" s="1"/>
  <c r="H47" s="1"/>
  <c r="H48" s="1"/>
  <c r="H51" l="1"/>
  <c r="H52" s="1"/>
  <c r="H53" s="1"/>
  <c r="H54" s="1"/>
  <c r="H55" s="1"/>
  <c r="H57"/>
  <c r="H58" s="1"/>
  <c r="H59" s="1"/>
  <c r="H60" s="1"/>
  <c r="H61" s="1"/>
  <c r="H62" s="1"/>
</calcChain>
</file>

<file path=xl/sharedStrings.xml><?xml version="1.0" encoding="utf-8"?>
<sst xmlns="http://schemas.openxmlformats.org/spreadsheetml/2006/main" count="8737" uniqueCount="2376">
  <si>
    <t>к Тарифному соглашению на 2026 год</t>
  </si>
  <si>
    <t>Действует с 01.01.2026</t>
  </si>
  <si>
    <t>Медицинская организация</t>
  </si>
  <si>
    <t xml:space="preserve">Численность застрахованного прикреплённого населения </t>
  </si>
  <si>
    <t>№ п/п</t>
  </si>
  <si>
    <t>Наименование</t>
  </si>
  <si>
    <t>Код</t>
  </si>
  <si>
    <t>Район / 
городской округ</t>
  </si>
  <si>
    <t>1</t>
  </si>
  <si>
    <t>3</t>
  </si>
  <si>
    <t>4</t>
  </si>
  <si>
    <t>6</t>
  </si>
  <si>
    <t>7</t>
  </si>
  <si>
    <t>9</t>
  </si>
  <si>
    <t>10</t>
  </si>
  <si>
    <t>ГОБУЗ "МОКБ"</t>
  </si>
  <si>
    <t>041</t>
  </si>
  <si>
    <t>ВСЕГО</t>
  </si>
  <si>
    <t>г. Мурманск</t>
  </si>
  <si>
    <t>1.1</t>
  </si>
  <si>
    <t>1.2</t>
  </si>
  <si>
    <t>1.3</t>
  </si>
  <si>
    <t>г. Кировск</t>
  </si>
  <si>
    <t>1.4</t>
  </si>
  <si>
    <t>1.5</t>
  </si>
  <si>
    <t>н.п. Титан</t>
  </si>
  <si>
    <t>1.6</t>
  </si>
  <si>
    <t>н.п. Коашва</t>
  </si>
  <si>
    <t>1.7</t>
  </si>
  <si>
    <t>Кандалакшский р-н</t>
  </si>
  <si>
    <t>1.8</t>
  </si>
  <si>
    <t>1.9</t>
  </si>
  <si>
    <t>1.11</t>
  </si>
  <si>
    <t>1.12</t>
  </si>
  <si>
    <t>1.13</t>
  </si>
  <si>
    <t xml:space="preserve">с. Лувеньга </t>
  </si>
  <si>
    <t>1.14</t>
  </si>
  <si>
    <t xml:space="preserve">н.п. Белое море </t>
  </si>
  <si>
    <t>1.16</t>
  </si>
  <si>
    <t>н.п. Зареченск</t>
  </si>
  <si>
    <t>1.17</t>
  </si>
  <si>
    <t>н.п. Лесозаводский</t>
  </si>
  <si>
    <t>1.20</t>
  </si>
  <si>
    <t xml:space="preserve">с. Чаваньга </t>
  </si>
  <si>
    <t>1.10</t>
  </si>
  <si>
    <t>Терский р-н</t>
  </si>
  <si>
    <t>1.15</t>
  </si>
  <si>
    <t>с. Варзуга</t>
  </si>
  <si>
    <t>1.18</t>
  </si>
  <si>
    <t>с. Ковдозеро</t>
  </si>
  <si>
    <t>1.21</t>
  </si>
  <si>
    <t xml:space="preserve">с. Чапома </t>
  </si>
  <si>
    <t>1.19</t>
  </si>
  <si>
    <t>с. Кузомень</t>
  </si>
  <si>
    <t>1.22</t>
  </si>
  <si>
    <t>Кольский район</t>
  </si>
  <si>
    <t>п.г.т. Мурмаши</t>
  </si>
  <si>
    <t>1.23</t>
  </si>
  <si>
    <t>1.24</t>
  </si>
  <si>
    <t>1.26</t>
  </si>
  <si>
    <t>1.27</t>
  </si>
  <si>
    <t>1.28</t>
  </si>
  <si>
    <t>1.29</t>
  </si>
  <si>
    <t>1.30</t>
  </si>
  <si>
    <t>н.п. Шонгуй</t>
  </si>
  <si>
    <t>н.п. Междуречье</t>
  </si>
  <si>
    <t>н.п. Пушной</t>
  </si>
  <si>
    <t>с. Ура-Губа</t>
  </si>
  <si>
    <t>с. Минькино</t>
  </si>
  <si>
    <t>н.п. Мишуково</t>
  </si>
  <si>
    <t>ж.-д. ст. Лопарская</t>
  </si>
  <si>
    <t>н.п. Килпъявр</t>
  </si>
  <si>
    <t>ж.-д. ст. Магнетиты</t>
  </si>
  <si>
    <t>1.25</t>
  </si>
  <si>
    <t>Ловозерский р-н</t>
  </si>
  <si>
    <t>с. Краснощелье</t>
  </si>
  <si>
    <t>Ковдорский р-н</t>
  </si>
  <si>
    <t>н.п. Лейпи</t>
  </si>
  <si>
    <t>Печенгский р-н</t>
  </si>
  <si>
    <t>нп. Спутник</t>
  </si>
  <si>
    <t>п. Корзуново</t>
  </si>
  <si>
    <t>нп. Лиинахамари</t>
  </si>
  <si>
    <t>п. Раякоски</t>
  </si>
  <si>
    <t>ЗАТО г. Североморск</t>
  </si>
  <si>
    <t>п. Щукозеро</t>
  </si>
  <si>
    <t>2.1</t>
  </si>
  <si>
    <t>ИЗМЕНЕНИЯ</t>
  </si>
  <si>
    <t>ВКЛЮЧИТЬ с 01.01.2026</t>
  </si>
  <si>
    <t>ГОАУЗ "МОМЦ"</t>
  </si>
  <si>
    <t>062</t>
  </si>
  <si>
    <t>р-н Дровяное</t>
  </si>
  <si>
    <t>Приложение № 1</t>
  </si>
  <si>
    <t>к Дополнительному соглашению к Тарифному соглашению на 2026 год</t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</si>
  <si>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</si>
  <si>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Местонахождение фельдшерского, 
фельдшерско-акушерского пункта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</si>
  <si>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</si>
  <si>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</si>
  <si>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</si>
  <si>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</si>
  <si>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rFont val="Cambria"/>
        <family val="1"/>
        <charset val="204"/>
        <scheme val="major"/>
      </rPr>
      <t>ФАП</t>
    </r>
  </si>
  <si>
    <t>в т.ч. отдельный повышающий коэффициент, рассчитываемый с учётом доли женщин репродуктивного возраста в численности прикреплённого населения</t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</si>
  <si>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</si>
  <si>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с учётом периода работы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</si>
  <si>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</si>
  <si>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Населенный пункт</t>
  </si>
  <si>
    <t>11</t>
  </si>
  <si>
    <t>12</t>
  </si>
  <si>
    <t>13</t>
  </si>
  <si>
    <t>14</t>
  </si>
  <si>
    <t>15</t>
  </si>
  <si>
    <t>16</t>
  </si>
  <si>
    <t>Мурманская область</t>
  </si>
  <si>
    <t>×</t>
  </si>
  <si>
    <t>III - от 801 до 1500 жителей</t>
  </si>
  <si>
    <t>есть</t>
  </si>
  <si>
    <t>не соответствует</t>
  </si>
  <si>
    <t>II - от 101 до 800 жителей</t>
  </si>
  <si>
    <t>соответствует</t>
  </si>
  <si>
    <t>I - до 100 жителей</t>
  </si>
  <si>
    <t>п. Туманный</t>
  </si>
  <si>
    <t>с. Ёна</t>
  </si>
  <si>
    <t>2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</si>
  <si>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2.2</t>
    </r>
  </si>
  <si>
    <t>»</t>
  </si>
  <si>
    <t>Приложение № 3</t>
  </si>
  <si>
    <t>КСГ</t>
  </si>
  <si>
    <t>ds12</t>
  </si>
  <si>
    <t>Инфекционные болезни</t>
  </si>
  <si>
    <t>ds12.024</t>
  </si>
  <si>
    <t>ds12.027</t>
  </si>
  <si>
    <t>ds12.028</t>
  </si>
  <si>
    <t>ds19</t>
  </si>
  <si>
    <t>Онкология</t>
  </si>
  <si>
    <t>ds19.159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</si>
  <si>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</si>
  <si>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ds19.160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</si>
  <si>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</si>
  <si>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ds19.161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</si>
  <si>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</si>
  <si>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ds19.162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</si>
  <si>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</si>
  <si>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ds19.163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</si>
  <si>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</si>
  <si>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ds19.164</t>
  </si>
  <si>
    <t>ds19.165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</si>
  <si>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</si>
  <si>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ds19.166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</si>
  <si>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</si>
  <si>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ds19.167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</si>
  <si>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</si>
  <si>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ds19.168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</si>
  <si>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</si>
  <si>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ds19.169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</si>
  <si>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</si>
  <si>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</si>
  <si>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Терапия</t>
  </si>
  <si>
    <t>st19</t>
  </si>
  <si>
    <t>st19.185</t>
  </si>
  <si>
    <t>st19.186</t>
  </si>
  <si>
    <t>st19.188</t>
  </si>
  <si>
    <t>st19.191</t>
  </si>
  <si>
    <t>st19.192</t>
  </si>
  <si>
    <t>st19.193</t>
  </si>
  <si>
    <t>st19.194</t>
  </si>
  <si>
    <t>st19.195</t>
  </si>
  <si>
    <t>st27</t>
  </si>
  <si>
    <t>st27.014</t>
  </si>
  <si>
    <t>Госпитализация в диагностических целях с постановкой и (или) подтверждением диагноза злокачественного новообразования</t>
  </si>
  <si>
    <t>*</t>
  </si>
  <si>
    <t>**</t>
  </si>
  <si>
    <t>Неврология</t>
  </si>
  <si>
    <t>Оториноларингология</t>
  </si>
  <si>
    <t>Офтальмология</t>
  </si>
  <si>
    <t>Период работы в 2026 году, месяцев</t>
  </si>
  <si>
    <t>st37</t>
  </si>
  <si>
    <t>Медицинская реабилитация</t>
  </si>
  <si>
    <t>st37.001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</si>
  <si>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</si>
  <si>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</si>
  <si>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</si>
  <si>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</si>
  <si>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</si>
  <si>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</si>
  <si>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</si>
  <si>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</si>
  <si>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</si>
  <si>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</si>
  <si>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</si>
  <si>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</si>
  <si>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st37.009</t>
  </si>
  <si>
    <t>st37.010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</si>
  <si>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</si>
  <si>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</si>
  <si>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</si>
  <si>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</si>
  <si>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</si>
  <si>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</si>
  <si>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</si>
  <si>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</si>
  <si>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</si>
  <si>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</si>
  <si>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</si>
  <si>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</si>
  <si>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</si>
  <si>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</si>
  <si>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</si>
  <si>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</si>
  <si>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</si>
  <si>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</si>
  <si>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</si>
  <si>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</si>
  <si>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</si>
  <si>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</si>
  <si>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</si>
  <si>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</si>
  <si>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</si>
  <si>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</si>
  <si>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</si>
  <si>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</si>
  <si>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</si>
  <si>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st37.027</t>
  </si>
  <si>
    <t>st37.028</t>
  </si>
  <si>
    <t>st37.029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</si>
  <si>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</si>
  <si>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</si>
  <si>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st37.032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</si>
  <si>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синдромом, с применением ботулотоксина</t>
  </si>
  <si>
    <t>st37.033</t>
  </si>
  <si>
    <t>Комплексная медицинская реабилитация после протезирования верхних конечностей с установкой постоянного экзопротеза, в том числе с болевым синдромом, с применением ботулотоксина</t>
  </si>
  <si>
    <t>st37.034</t>
  </si>
  <si>
    <t>Комплексная медицинская реабилитация после протезирования двух и более конечностей с установкой постоянного экзопротеза, в том числе с болевым синдромом, с применением ботулотоксина</t>
  </si>
  <si>
    <t>Приложение № 10</t>
  </si>
  <si>
    <t>Раздел II. Перечень структурных подразделений медицинских организаций, 
оказывающих первичную медико-санитарную помощь в амбулаторных условиях по территориально-участковому принципу, 
расположенных в сельской местности, отдалённых территориях, посёлках городского типа и малых городах с численностью населения до 50 тысяч человек, 
и перечень фельдшерских пунктов в составе медицинских организаций, 
оказывающих первичную медико-санитарную помощь в амбулаторных условиях по территориально-участковому принципу</t>
  </si>
  <si>
    <t>Структурное подразделение, оказывающее первичную медико-санитарную помощь</t>
  </si>
  <si>
    <t>Местонахождение структурного подразделения</t>
  </si>
  <si>
    <t>Группа, 
к которой относится структурное подразделение</t>
  </si>
  <si>
    <t>Период участия в ТПОМС</t>
  </si>
  <si>
    <t>Населённый пункт</t>
  </si>
  <si>
    <t>начало</t>
  </si>
  <si>
    <t>окончание</t>
  </si>
  <si>
    <t>Фельдшерско-акушерский пункт</t>
  </si>
  <si>
    <t>II группа ФАП</t>
  </si>
  <si>
    <t>ФГБУЗ "ММЦ" ФМБА</t>
  </si>
  <si>
    <t>030</t>
  </si>
  <si>
    <t>ФГБУЗ "МСЧ № 118" ФМБА</t>
  </si>
  <si>
    <t>037</t>
  </si>
  <si>
    <t>ФГБУЗ "ЦМСЧ № 120" ФМБА</t>
  </si>
  <si>
    <t>038</t>
  </si>
  <si>
    <t>ФГБУН "КНЦ РАН"</t>
  </si>
  <si>
    <t>051</t>
  </si>
  <si>
    <t>в приложение 2.1 "ПЕРЕЧЕНЬ
медицинских организаций (структурных подразделений), 
оказывающих первичную медико-санитарную помощь в амбулаторных условиях"</t>
  </si>
  <si>
    <t>7.1</t>
  </si>
  <si>
    <r>
      <t>Размер базового подушевого норматива финансирования 
первичной медико-санитарной помощи в амбулаторных условиях (БПНФ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), 
коэффициенты дифференциации 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, дифференцированные подушевые нормативы 
финансирования (ДПНФ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</t>
    </r>
  </si>
  <si>
    <t>Численность прикреплённого населения на 01.12.2025</t>
  </si>
  <si>
    <r>
      <t>БПНФ</t>
    </r>
    <r>
      <rPr>
        <vertAlign val="subscript"/>
        <sz val="12"/>
        <color indexed="8"/>
        <rFont val="Cambria"/>
        <family val="1"/>
        <charset val="204"/>
        <scheme val="major"/>
      </rPr>
      <t>АПП</t>
    </r>
  </si>
  <si>
    <r>
      <t>Коэффициенты дифференциации БПНФ</t>
    </r>
    <r>
      <rPr>
        <vertAlign val="subscript"/>
        <sz val="12"/>
        <color theme="1"/>
        <rFont val="Cambria"/>
        <family val="1"/>
        <charset val="204"/>
        <scheme val="major"/>
      </rPr>
      <t>АПП</t>
    </r>
  </si>
  <si>
    <r>
      <t>ДПНФ</t>
    </r>
    <r>
      <rPr>
        <vertAlign val="subscript"/>
        <sz val="11"/>
        <color indexed="8"/>
        <rFont val="Cambria"/>
        <family val="1"/>
        <charset val="204"/>
      </rPr>
      <t>АПП</t>
    </r>
  </si>
  <si>
    <t>в том числе</t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</si>
  <si>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ПВ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</si>
  <si>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УР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</si>
  <si>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ОТ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</si>
  <si>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ЗП</t>
    </r>
  </si>
  <si>
    <t>Всего</t>
  </si>
  <si>
    <t>в т.ч. взрослые</t>
  </si>
  <si>
    <t>ГОБУЗ "МОДКБ"</t>
  </si>
  <si>
    <t>033</t>
  </si>
  <si>
    <t>050</t>
  </si>
  <si>
    <t>ФКУЗ "МСЧ МВД"</t>
  </si>
  <si>
    <t>168</t>
  </si>
  <si>
    <t xml:space="preserve">ЧУЗ "ПК РЖД" г. Мурманск </t>
  </si>
  <si>
    <t>Действует с 01.02.2026</t>
  </si>
  <si>
    <t>st25</t>
  </si>
  <si>
    <t>Сердечно-сосудистая хирургия</t>
  </si>
  <si>
    <t>st25.016</t>
  </si>
  <si>
    <t>Баллонная вазодилатация с установкой 1 стента в сосуд (сосуды) (без подъема сегмента ST электрокардиограммы)</t>
  </si>
  <si>
    <t>Доля оплаты прерванных случаев лечения</t>
  </si>
  <si>
    <t>Профиль 
КСГ</t>
  </si>
  <si>
    <r>
      <t>Признак ХЛ или ТрТ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</si>
  <si>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Признак КорСЛ</t>
    </r>
    <r>
      <rPr>
        <vertAlign val="superscript"/>
        <sz val="12"/>
        <rFont val="Cambria"/>
        <family val="1"/>
        <charset val="204"/>
        <scheme val="major"/>
      </rPr>
      <t>2</t>
    </r>
  </si>
  <si>
    <t>Доля оплаты случая лечения  (1,00 = 100%)</t>
  </si>
  <si>
    <t>Прерванные случаи лечения</t>
  </si>
  <si>
    <t>Законченные случаи лечения длительностью 3 дня и менее</t>
  </si>
  <si>
    <t>длительностью 4 дня и более</t>
  </si>
  <si>
    <t>длительностью 3 дня и менее</t>
  </si>
  <si>
    <t>Раздел I. Дневной стационар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</si>
  <si>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</si>
  <si>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</si>
  <si>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</si>
  <si>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</si>
  <si>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К</t>
  </si>
  <si>
    <t>ds02.002</t>
  </si>
  <si>
    <t>Болезни женских половых органов</t>
  </si>
  <si>
    <t>-</t>
  </si>
  <si>
    <t>ds02.003</t>
  </si>
  <si>
    <t>Операции на женских половых органах (уровень 1)</t>
  </si>
  <si>
    <t>Х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</si>
  <si>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</si>
  <si>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</si>
  <si>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</si>
  <si>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</si>
  <si>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</si>
  <si>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</si>
  <si>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</si>
  <si>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</si>
  <si>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</si>
  <si>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</si>
  <si>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</si>
  <si>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</si>
  <si>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</si>
  <si>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</si>
  <si>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ds02.012</t>
  </si>
  <si>
    <t>Экстракорпоральное оплодотворение (уровень 2 с ПГТ-М)</t>
  </si>
  <si>
    <t>ds02.013</t>
  </si>
  <si>
    <t>Экстракорпоральное оплодотворение (уровень 2 с ПГТ-СП)</t>
  </si>
  <si>
    <t>ds02.014</t>
  </si>
  <si>
    <t>Экстракорпоральное оплодотворение (уровень 3 с ПГТ-М)</t>
  </si>
  <si>
    <t>ds02.015</t>
  </si>
  <si>
    <t>Экстракорпоральное оплодотворение (уровень 3 с ПГТ-СП)</t>
  </si>
  <si>
    <t>ds02.016</t>
  </si>
  <si>
    <t>Экстракорпоральное оплодотворение (уровень 4 с ПГТ-М)</t>
  </si>
  <si>
    <t>ds02.017</t>
  </si>
  <si>
    <t>Экстракорпоральное оплодотворение (уровень 4 с ПГТ-СП)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</si>
  <si>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</si>
  <si>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</si>
  <si>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</si>
  <si>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</si>
  <si>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</si>
  <si>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</si>
  <si>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</si>
  <si>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</si>
  <si>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</si>
  <si>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</si>
  <si>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</si>
  <si>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</si>
  <si>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</si>
  <si>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</si>
  <si>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</si>
  <si>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</si>
  <si>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К*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</si>
  <si>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</si>
  <si>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</si>
  <si>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</si>
  <si>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</si>
  <si>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</si>
  <si>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</si>
  <si>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</si>
  <si>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</si>
  <si>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</si>
  <si>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</si>
  <si>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</si>
  <si>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</si>
  <si>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</si>
  <si>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</si>
  <si>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</si>
  <si>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</si>
  <si>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</si>
  <si>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</si>
  <si>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</si>
  <si>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</si>
  <si>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</si>
  <si>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</si>
  <si>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</si>
  <si>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</si>
  <si>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</si>
  <si>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</si>
  <si>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</si>
  <si>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</si>
  <si>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</si>
  <si>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</si>
  <si>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</si>
  <si>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>Операции по поводу грыж, дети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</si>
  <si>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</si>
  <si>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</si>
  <si>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</si>
  <si>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</si>
  <si>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</si>
  <si>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</si>
  <si>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</si>
  <si>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</si>
  <si>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</si>
  <si>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</si>
  <si>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</si>
  <si>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</si>
  <si>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</si>
  <si>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</si>
  <si>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</si>
  <si>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</si>
  <si>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ds12.022</t>
  </si>
  <si>
    <r>
      <t>Лечение хронического вирусного гепатита C (уровень 1)</t>
    </r>
    <r>
      <rPr>
        <vertAlign val="superscript"/>
        <sz val="11"/>
        <rFont val="Cambria"/>
        <family val="1"/>
        <charset val="204"/>
        <scheme val="major"/>
      </rPr>
      <t>4</t>
    </r>
  </si>
  <si>
    <t>ds12.023</t>
  </si>
  <si>
    <r>
      <t>Лечение хронического вирусного гепатита C (уровень 2)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</si>
  <si>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Лечение хронического вирусного гепатита C (уровень 3)</t>
    </r>
    <r>
      <rPr>
        <vertAlign val="superscript"/>
        <sz val="11"/>
        <rFont val="Cambria"/>
        <family val="1"/>
        <charset val="204"/>
        <scheme val="major"/>
      </rPr>
      <t>4</t>
    </r>
  </si>
  <si>
    <t>ds12.025</t>
  </si>
  <si>
    <r>
      <t>Лечение хронического вирусного гепатита C (уровень 4)</t>
    </r>
    <r>
      <rPr>
        <vertAlign val="superscript"/>
        <sz val="11"/>
        <rFont val="Cambria"/>
        <family val="1"/>
        <charset val="204"/>
        <scheme val="major"/>
      </rPr>
      <t>4</t>
    </r>
  </si>
  <si>
    <t>ds12.026</t>
  </si>
  <si>
    <r>
      <t>Лечение хронического вирусного гепатита C (уровень 5)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</si>
  <si>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Лечение хронического вирусного гепатита C (уровень 6)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</si>
  <si>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Лечение хронического вирусного гепатита C (уровень 7)</t>
    </r>
    <r>
      <rPr>
        <vertAlign val="superscript"/>
        <sz val="11"/>
        <rFont val="Cambria"/>
        <family val="1"/>
        <charset val="204"/>
        <scheme val="major"/>
      </rPr>
      <t>4</t>
    </r>
  </si>
  <si>
    <t>ds12.020</t>
  </si>
  <si>
    <r>
      <t>Вирусный гепатит B хронический без дельта агента, лекарственная терапия</t>
    </r>
    <r>
      <rPr>
        <vertAlign val="superscript"/>
        <sz val="11"/>
        <rFont val="Cambria"/>
        <family val="1"/>
        <charset val="204"/>
        <scheme val="major"/>
      </rPr>
      <t>4</t>
    </r>
  </si>
  <si>
    <t>ds12.021</t>
  </si>
  <si>
    <r>
      <t>Вирусный гепатит B хронический с дельта агентом, лекарственная терапия</t>
    </r>
    <r>
      <rPr>
        <vertAlign val="superscript"/>
        <sz val="11"/>
        <rFont val="Cambria"/>
        <family val="1"/>
        <charset val="204"/>
        <scheme val="major"/>
      </rPr>
      <t>4</t>
    </r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</si>
  <si>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</si>
  <si>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</si>
  <si>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</si>
  <si>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</si>
  <si>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</si>
  <si>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</si>
  <si>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</si>
  <si>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</si>
  <si>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</si>
  <si>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(уровень 1)</t>
  </si>
  <si>
    <t>ds14.002</t>
  </si>
  <si>
    <t>Операции на кишечнике и анальной области (уровень 2)</t>
  </si>
  <si>
    <t>ds15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</si>
  <si>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</si>
  <si>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</si>
  <si>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</si>
  <si>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</si>
  <si>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</si>
  <si>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</si>
  <si>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</si>
  <si>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</si>
  <si>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</si>
  <si>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</si>
  <si>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</si>
  <si>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</si>
  <si>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</si>
  <si>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</si>
  <si>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</si>
  <si>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</si>
  <si>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</si>
  <si>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</si>
  <si>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</si>
  <si>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</si>
  <si>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</si>
  <si>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</si>
  <si>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</si>
  <si>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</si>
  <si>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</si>
  <si>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</si>
  <si>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</si>
  <si>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порт-системы (катетера) для лекарственной терапии злокачественных новообразований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</si>
  <si>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</si>
  <si>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</si>
  <si>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</si>
  <si>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</si>
  <si>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</si>
  <si>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</si>
  <si>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</si>
  <si>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</si>
  <si>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</si>
  <si>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</si>
  <si>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</si>
  <si>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</si>
  <si>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</si>
  <si>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</si>
  <si>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</si>
  <si>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</si>
  <si>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</si>
  <si>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8)**</t>
  </si>
  <si>
    <t xml:space="preserve"> -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</si>
  <si>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</si>
  <si>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</si>
  <si>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</si>
  <si>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</si>
  <si>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</si>
  <si>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</si>
  <si>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</si>
  <si>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</si>
  <si>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</si>
  <si>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 &lt;***&gt;</t>
  </si>
  <si>
    <t>ds19.064</t>
  </si>
  <si>
    <t>ЗНО лимфоидной и кроветворной тканей без специального противоопухолевого лечения (уровень 2) &lt;***&gt;</t>
  </si>
  <si>
    <t>ds19.065</t>
  </si>
  <si>
    <t>ЗНО лимфоидной и кроветворной тканей без специального противоопухолевого лечения (уровень 3) &lt;***&gt;</t>
  </si>
  <si>
    <t>ds19.066</t>
  </si>
  <si>
    <t>ЗНО лимфоидной и кроветворной тканей без специального противоопухолевого лечения (уровень 4) &lt;***&gt;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</si>
  <si>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</si>
  <si>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</si>
  <si>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</si>
  <si>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</si>
  <si>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</si>
  <si>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</si>
  <si>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</si>
  <si>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</si>
  <si>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</si>
  <si>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</si>
  <si>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</si>
  <si>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</si>
  <si>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</si>
  <si>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</si>
  <si>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</si>
  <si>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</si>
  <si>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</si>
  <si>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</si>
  <si>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</si>
  <si>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</si>
  <si>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</si>
  <si>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</si>
  <si>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</si>
  <si>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</si>
  <si>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</si>
  <si>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</si>
  <si>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ds19.157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</si>
  <si>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</si>
  <si>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ds19.158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</si>
  <si>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</si>
  <si>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</si>
  <si>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ds19.170</t>
  </si>
  <si>
    <t>ds19.171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</si>
  <si>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</si>
  <si>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ds19.172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</si>
  <si>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</si>
  <si>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ds19.173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</si>
  <si>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</si>
  <si>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ds19.174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</si>
  <si>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</si>
  <si>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ds19.175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</si>
  <si>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</si>
  <si>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ds19.176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</si>
  <si>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</si>
  <si>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ds19.177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</si>
  <si>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</si>
  <si>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ds19.178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</si>
  <si>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</si>
  <si>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ds19.179</t>
  </si>
  <si>
    <t>Лекарственная терапия при злокачественных новообразованиях (кроме лимфоидной и кроветворной тканей), взрослые (уровень 23)</t>
  </si>
  <si>
    <t>ds19.180</t>
  </si>
  <si>
    <t>Лекарственная терапия при злокачественных новообразованиях (кроме лимфоидной и кроветворной тканей), взрослые (уровень 24)</t>
  </si>
  <si>
    <t>ds20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</si>
  <si>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</si>
  <si>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</si>
  <si>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</si>
  <si>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</si>
  <si>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</si>
  <si>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</si>
  <si>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</si>
  <si>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</si>
  <si>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</si>
  <si>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Операции на органе слуха, придаточных пазухах носа и верхних дыхательных путях (уровень 4)</t>
  </si>
  <si>
    <t>ds20.006</t>
  </si>
  <si>
    <t>Замена речевого процессора</t>
  </si>
  <si>
    <t>ds21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</si>
  <si>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</si>
  <si>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</si>
  <si>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</si>
  <si>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</si>
  <si>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</si>
  <si>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</si>
  <si>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</si>
  <si>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</si>
  <si>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</si>
  <si>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</si>
  <si>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</si>
  <si>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</si>
  <si>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</si>
  <si>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</si>
  <si>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ds21.008</t>
  </si>
  <si>
    <t>Интравитреальное введение лекарственных препаратов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</si>
  <si>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</si>
  <si>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</si>
  <si>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</si>
  <si>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</si>
  <si>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</si>
  <si>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</si>
  <si>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</si>
  <si>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</si>
  <si>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</si>
  <si>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</si>
  <si>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</si>
  <si>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</si>
  <si>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</si>
  <si>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</si>
  <si>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</si>
  <si>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</si>
  <si>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</si>
  <si>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</si>
  <si>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</si>
  <si>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</si>
  <si>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</si>
  <si>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</si>
  <si>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</si>
  <si>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</si>
  <si>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</si>
  <si>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</si>
  <si>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</si>
  <si>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</si>
  <si>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</si>
  <si>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</si>
  <si>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</si>
  <si>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>Операции на нижних дыхательных путях и легочной ткани, органах средостения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</si>
  <si>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</si>
  <si>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</si>
  <si>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</si>
  <si>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</si>
  <si>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</si>
  <si>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</si>
  <si>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</si>
  <si>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</si>
  <si>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</si>
  <si>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</si>
  <si>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</si>
  <si>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</si>
  <si>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</si>
  <si>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</si>
  <si>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</si>
  <si>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</si>
  <si>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</si>
  <si>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</si>
  <si>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</si>
  <si>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</si>
  <si>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</si>
  <si>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</si>
  <si>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</si>
  <si>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</si>
  <si>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</si>
  <si>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</si>
  <si>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</si>
  <si>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>Болезни, новообразования молочной железы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</si>
  <si>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</si>
  <si>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</si>
  <si>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</si>
  <si>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</si>
  <si>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</si>
  <si>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</si>
  <si>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</si>
  <si>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</si>
  <si>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</si>
  <si>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</si>
  <si>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</si>
  <si>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</si>
  <si>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</si>
  <si>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</si>
  <si>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</si>
  <si>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</si>
  <si>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</si>
  <si>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</si>
  <si>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</si>
  <si>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</si>
  <si>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</si>
  <si>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</si>
  <si>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</si>
  <si>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</si>
  <si>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</si>
  <si>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</si>
  <si>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</si>
  <si>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</si>
  <si>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</si>
  <si>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</si>
  <si>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</si>
  <si>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>Ожоги и отморожения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</si>
  <si>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</si>
  <si>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</si>
  <si>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</si>
  <si>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</si>
  <si>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</si>
  <si>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</si>
  <si>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</si>
  <si>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</si>
  <si>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</si>
  <si>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</si>
  <si>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</si>
  <si>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</si>
  <si>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</si>
  <si>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</si>
  <si>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</si>
  <si>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</si>
  <si>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</si>
  <si>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</si>
  <si>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</si>
  <si>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</si>
  <si>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</si>
  <si>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с применением препаратов иммуноглобулина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</si>
  <si>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</si>
  <si>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</si>
  <si>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</si>
  <si>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</si>
  <si>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</si>
  <si>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</si>
  <si>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</si>
  <si>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Злокачественное новообразование без специального противоопухолевого лечения &lt;***&gt;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</si>
  <si>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</si>
  <si>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</si>
  <si>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</si>
  <si>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</si>
  <si>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</si>
  <si>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</si>
  <si>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</si>
  <si>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</si>
  <si>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</si>
  <si>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</si>
  <si>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</si>
  <si>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</si>
  <si>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</si>
  <si>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</si>
  <si>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</si>
  <si>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</si>
  <si>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</si>
  <si>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</si>
  <si>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</si>
  <si>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</si>
  <si>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</si>
  <si>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</si>
  <si>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</si>
  <si>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</si>
  <si>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</si>
  <si>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</si>
  <si>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</si>
  <si>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</si>
  <si>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</si>
  <si>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</si>
  <si>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</si>
  <si>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</si>
  <si>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</si>
  <si>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</si>
  <si>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</si>
  <si>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</si>
  <si>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</si>
  <si>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</si>
  <si>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</si>
  <si>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</si>
  <si>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</si>
  <si>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</si>
  <si>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</si>
  <si>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</si>
  <si>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</si>
  <si>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</si>
  <si>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</si>
  <si>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</si>
  <si>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dt37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</si>
  <si>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</si>
  <si>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</si>
  <si>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</si>
  <si>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</si>
  <si>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</si>
  <si>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</si>
  <si>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</si>
  <si>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</si>
  <si>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</si>
  <si>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</si>
  <si>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</si>
  <si>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</si>
  <si>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</si>
  <si>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</si>
  <si>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</si>
  <si>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</si>
  <si>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</si>
  <si>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</si>
  <si>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</si>
  <si>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</si>
  <si>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</si>
  <si>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</si>
  <si>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</si>
  <si>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</si>
  <si>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</si>
  <si>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</si>
  <si>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ds37.017</t>
  </si>
  <si>
    <r>
      <t>Медицинская реабилитация в детском нейрореабилитационном отделении в медицинской организации 4 группы</t>
    </r>
    <r>
      <rPr>
        <vertAlign val="superscript"/>
        <sz val="11"/>
        <rFont val="Cambria"/>
        <family val="1"/>
        <charset val="204"/>
        <scheme val="major"/>
      </rPr>
      <t>4</t>
    </r>
  </si>
  <si>
    <t>ds37.018</t>
  </si>
  <si>
    <r>
      <t>Медицинская реабилитация в детском соматическом реабилитационном отделении в медицинской организации 4 группы</t>
    </r>
    <r>
      <rPr>
        <vertAlign val="superscript"/>
        <sz val="11"/>
        <rFont val="Cambria"/>
        <family val="1"/>
        <charset val="204"/>
        <scheme val="major"/>
      </rPr>
      <t>4</t>
    </r>
  </si>
  <si>
    <t>ds37.019</t>
  </si>
  <si>
    <r>
      <t>Медицинская реабилитация в детском ортопедическом реабилитационном отделении в медицинской организации 4 группы</t>
    </r>
    <r>
      <rPr>
        <vertAlign val="superscript"/>
        <sz val="11"/>
        <rFont val="Cambria"/>
        <family val="1"/>
        <charset val="204"/>
        <scheme val="major"/>
      </rPr>
      <t>4</t>
    </r>
  </si>
  <si>
    <t>Раздел II. Круглосуточный стационар</t>
  </si>
  <si>
    <t>st01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</si>
  <si>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</si>
  <si>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</si>
  <si>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</si>
  <si>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st02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</si>
  <si>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</si>
  <si>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</si>
  <si>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</si>
  <si>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</si>
  <si>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</si>
  <si>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</si>
  <si>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</si>
  <si>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</si>
  <si>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</si>
  <si>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</si>
  <si>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</si>
  <si>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</si>
  <si>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</si>
  <si>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</si>
  <si>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</si>
  <si>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</si>
  <si>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</si>
  <si>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</si>
  <si>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</si>
  <si>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</si>
  <si>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</si>
  <si>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</si>
  <si>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</si>
  <si>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</si>
  <si>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</si>
  <si>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</si>
  <si>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</si>
  <si>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</si>
  <si>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</si>
  <si>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</si>
  <si>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</si>
  <si>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</si>
  <si>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st03</t>
  </si>
  <si>
    <t>st03.001</t>
  </si>
  <si>
    <t>st03.002</t>
  </si>
  <si>
    <t>Ангионевротический отек, анафилактический шок</t>
  </si>
  <si>
    <t>st04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</si>
  <si>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</si>
  <si>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</si>
  <si>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</si>
  <si>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</si>
  <si>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</si>
  <si>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</si>
  <si>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</si>
  <si>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</si>
  <si>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</si>
  <si>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</si>
  <si>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</si>
  <si>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</si>
  <si>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</si>
  <si>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</si>
  <si>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</si>
  <si>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</si>
  <si>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</si>
  <si>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</si>
  <si>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</si>
  <si>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</si>
  <si>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</si>
  <si>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</si>
  <si>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</si>
  <si>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</si>
  <si>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st06</t>
  </si>
  <si>
    <t>st06.004</t>
  </si>
  <si>
    <t>st06.005</t>
  </si>
  <si>
    <t>st06.006</t>
  </si>
  <si>
    <t>st06.007</t>
  </si>
  <si>
    <t>st07</t>
  </si>
  <si>
    <t>st07.001</t>
  </si>
  <si>
    <t>Врожденные аномалии сердечно-сосудистой системы, дети</t>
  </si>
  <si>
    <t>st08</t>
  </si>
  <si>
    <t>st08.001</t>
  </si>
  <si>
    <t>st08.002</t>
  </si>
  <si>
    <t>st08.003</t>
  </si>
  <si>
    <t>st09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</si>
  <si>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</si>
  <si>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</si>
  <si>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</si>
  <si>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</si>
  <si>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</si>
  <si>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</si>
  <si>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</si>
  <si>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</si>
  <si>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</si>
  <si>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</si>
  <si>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</si>
  <si>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</si>
  <si>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</si>
  <si>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</si>
  <si>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</si>
  <si>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</si>
  <si>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</si>
  <si>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</si>
  <si>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</si>
  <si>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</si>
  <si>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</si>
  <si>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</si>
  <si>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</si>
  <si>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</si>
  <si>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</si>
  <si>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</si>
  <si>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</si>
  <si>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</si>
  <si>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</si>
  <si>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</si>
  <si>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</si>
  <si>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</si>
  <si>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</si>
  <si>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</si>
  <si>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</si>
  <si>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</si>
  <si>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</si>
  <si>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</t>
  </si>
  <si>
    <t>st11.001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</si>
  <si>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</si>
  <si>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</si>
  <si>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</si>
  <si>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</si>
  <si>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</si>
  <si>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</si>
  <si>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</si>
  <si>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</si>
  <si>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</si>
  <si>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</si>
  <si>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</si>
  <si>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</si>
  <si>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</si>
  <si>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</si>
  <si>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</si>
  <si>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</si>
  <si>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</si>
  <si>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</si>
  <si>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</si>
  <si>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</si>
  <si>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</si>
  <si>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</si>
  <si>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</si>
  <si>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</si>
  <si>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</si>
  <si>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</si>
  <si>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</si>
  <si>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</si>
  <si>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</si>
  <si>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</si>
  <si>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</si>
  <si>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</si>
  <si>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</si>
  <si>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</si>
  <si>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</si>
  <si>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</si>
  <si>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</si>
  <si>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</si>
  <si>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</si>
  <si>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</si>
  <si>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</si>
  <si>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</si>
  <si>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</si>
  <si>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</si>
  <si>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</si>
  <si>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</si>
  <si>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</si>
  <si>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</si>
  <si>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</si>
  <si>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</si>
  <si>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</si>
  <si>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</si>
  <si>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</si>
  <si>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</si>
  <si>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</si>
  <si>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</si>
  <si>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</si>
  <si>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</si>
  <si>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</si>
  <si>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</si>
  <si>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</si>
  <si>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</si>
  <si>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</si>
  <si>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</t>
  </si>
  <si>
    <t>st14.001</t>
  </si>
  <si>
    <t>st14.002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</si>
  <si>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</si>
  <si>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</si>
  <si>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</si>
  <si>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</si>
  <si>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</si>
  <si>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</si>
  <si>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</si>
  <si>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</si>
  <si>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</si>
  <si>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</si>
  <si>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</si>
  <si>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</si>
  <si>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</si>
  <si>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</si>
  <si>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</si>
  <si>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</si>
  <si>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</si>
  <si>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st15.008</t>
  </si>
  <si>
    <t>st15.009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</si>
  <si>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</si>
  <si>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</si>
  <si>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</si>
  <si>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</si>
  <si>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</si>
  <si>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</si>
  <si>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</si>
  <si>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</si>
  <si>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</si>
  <si>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</si>
  <si>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</si>
  <si>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</si>
  <si>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</si>
  <si>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</si>
  <si>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</si>
  <si>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</si>
  <si>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</si>
  <si>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</si>
  <si>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</si>
  <si>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</si>
  <si>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</si>
  <si>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</si>
  <si>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</si>
  <si>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</si>
  <si>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</si>
  <si>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</si>
  <si>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</si>
  <si>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</si>
  <si>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st16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</si>
  <si>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</si>
  <si>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</si>
  <si>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</si>
  <si>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</si>
  <si>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</si>
  <si>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</si>
  <si>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</si>
  <si>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</si>
  <si>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</si>
  <si>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</si>
  <si>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</si>
  <si>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</si>
  <si>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</si>
  <si>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</si>
  <si>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</si>
  <si>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</si>
  <si>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</si>
  <si>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</si>
  <si>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</si>
  <si>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</si>
  <si>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</si>
  <si>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</si>
  <si>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</si>
  <si>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</si>
  <si>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</si>
  <si>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</si>
  <si>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</si>
  <si>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</si>
  <si>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</si>
  <si>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</si>
  <si>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</si>
  <si>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</si>
  <si>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</si>
  <si>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</si>
  <si>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</si>
  <si>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</si>
  <si>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</si>
  <si>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</si>
  <si>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</si>
  <si>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</si>
  <si>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</si>
  <si>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</si>
  <si>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</si>
  <si>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</si>
  <si>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</si>
  <si>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</si>
  <si>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</si>
  <si>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</si>
  <si>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</si>
  <si>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</si>
  <si>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</si>
  <si>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</si>
  <si>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</si>
  <si>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</si>
  <si>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</si>
  <si>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</si>
  <si>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</si>
  <si>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</si>
  <si>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</si>
  <si>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</si>
  <si>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</si>
  <si>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</si>
  <si>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</si>
  <si>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</si>
  <si>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st19.010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</si>
  <si>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</si>
  <si>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</si>
  <si>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</si>
  <si>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</si>
  <si>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</si>
  <si>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</si>
  <si>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</si>
  <si>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</si>
  <si>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</si>
  <si>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</si>
  <si>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</si>
  <si>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</si>
  <si>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</si>
  <si>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</si>
  <si>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</si>
  <si>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</si>
  <si>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</si>
  <si>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</si>
  <si>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</si>
  <si>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</si>
  <si>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</si>
  <si>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</si>
  <si>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</si>
  <si>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</si>
  <si>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</si>
  <si>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</si>
  <si>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</si>
  <si>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</si>
  <si>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</si>
  <si>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</si>
  <si>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</si>
  <si>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</si>
  <si>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</si>
  <si>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</si>
  <si>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</si>
  <si>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</si>
  <si>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</si>
  <si>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</si>
  <si>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</si>
  <si>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</si>
  <si>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</si>
  <si>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</si>
  <si>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</si>
  <si>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</si>
  <si>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</si>
  <si>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</si>
  <si>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</si>
  <si>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</si>
  <si>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Лучевая терапия в сочетании с лекарственной терапией (уровень 2)</t>
  </si>
  <si>
    <t>st19.085</t>
  </si>
  <si>
    <t>st19.086</t>
  </si>
  <si>
    <t>st19.087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</si>
  <si>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</si>
  <si>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</si>
  <si>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</si>
  <si>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</si>
  <si>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</si>
  <si>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st19.091</t>
  </si>
  <si>
    <t>st19.092</t>
  </si>
  <si>
    <t>st19.093</t>
  </si>
  <si>
    <t>st19.094</t>
  </si>
  <si>
    <t>st19.095</t>
  </si>
  <si>
    <t>st19.096</t>
  </si>
  <si>
    <t>st19.097</t>
  </si>
  <si>
    <t>st19.098</t>
  </si>
  <si>
    <t>st19.099</t>
  </si>
  <si>
    <t>st19.100</t>
  </si>
  <si>
    <t>st19.101</t>
  </si>
  <si>
    <t>st19.102</t>
  </si>
  <si>
    <t>st19.103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</si>
  <si>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</si>
  <si>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</si>
  <si>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</si>
  <si>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</si>
  <si>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st19.182</t>
  </si>
  <si>
    <t>st19.183</t>
  </si>
  <si>
    <t>st19.184</t>
  </si>
  <si>
    <t>st19.187</t>
  </si>
  <si>
    <t>st19.189</t>
  </si>
  <si>
    <t>st19.190</t>
  </si>
  <si>
    <t>st19.196</t>
  </si>
  <si>
    <t>st19.197</t>
  </si>
  <si>
    <t>st19.198</t>
  </si>
  <si>
    <t>st19.199</t>
  </si>
  <si>
    <t>st19.200</t>
  </si>
  <si>
    <t>st19.201</t>
  </si>
  <si>
    <t>st19.202</t>
  </si>
  <si>
    <t>st20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</si>
  <si>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</si>
  <si>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</si>
  <si>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</si>
  <si>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</si>
  <si>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</si>
  <si>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</si>
  <si>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</si>
  <si>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</si>
  <si>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</si>
  <si>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st20.006</t>
  </si>
  <si>
    <t>st20.007</t>
  </si>
  <si>
    <t>st20.008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</si>
  <si>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</si>
  <si>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</si>
  <si>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</si>
  <si>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st21</t>
  </si>
  <si>
    <t>st21.001</t>
  </si>
  <si>
    <t>st21.002</t>
  </si>
  <si>
    <t>st21.003</t>
  </si>
  <si>
    <t>st21.004</t>
  </si>
  <si>
    <t>st21.005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</si>
  <si>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</si>
  <si>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</si>
  <si>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</si>
  <si>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</si>
  <si>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</si>
  <si>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</si>
  <si>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</si>
  <si>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st21.010</t>
  </si>
  <si>
    <t>st22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</si>
  <si>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</si>
  <si>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</si>
  <si>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</si>
  <si>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</si>
  <si>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</si>
  <si>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</si>
  <si>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</si>
  <si>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</si>
  <si>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</si>
  <si>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</si>
  <si>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</si>
  <si>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</si>
  <si>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</si>
  <si>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</si>
  <si>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</si>
  <si>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</si>
  <si>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</si>
  <si>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</si>
  <si>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</si>
  <si>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</si>
  <si>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</si>
  <si>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</si>
  <si>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</si>
  <si>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</si>
  <si>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</si>
  <si>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</si>
  <si>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</si>
  <si>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</si>
  <si>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</si>
  <si>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</si>
  <si>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</si>
  <si>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</si>
  <si>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</si>
  <si>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</si>
  <si>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</si>
  <si>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</si>
  <si>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</si>
  <si>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</si>
  <si>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</si>
  <si>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</si>
  <si>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</si>
  <si>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</si>
  <si>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</si>
  <si>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</si>
  <si>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st25.009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</si>
  <si>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</si>
  <si>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</si>
  <si>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</si>
  <si>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</si>
  <si>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</si>
  <si>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</si>
  <si>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st25.013</t>
  </si>
  <si>
    <t>Баллонная вазодилатация с установкой 1 стента в сосуд (сосуды) (с подъемом сегмента ST электрокардиограммы)</t>
  </si>
  <si>
    <t>st25.014</t>
  </si>
  <si>
    <t>Баллонная вазодилатация с установкой 2 стентов в сосуд (сосуды) (с подъемом сегмента ST электрокардиограммы)</t>
  </si>
  <si>
    <t>st25.015</t>
  </si>
  <si>
    <t>Баллонная вазодилатация с установкой 3 стентов в сосуд (сосуды) (с подъемом сегмента ST электрокардиограммы)</t>
  </si>
  <si>
    <t>st25.017</t>
  </si>
  <si>
    <t>Баллонная вазодилатация с установкой 2 стентов в сосуд (сосуды) (без подъема сегмента ST электрокардиограммы)</t>
  </si>
  <si>
    <t>st25.018</t>
  </si>
  <si>
    <t>Баллонная вазодилатация с установкой 3 стентов в сосуд (сосуды) (без подъема сегмента ST электрокардиограммы)</t>
  </si>
  <si>
    <t>st25.019</t>
  </si>
  <si>
    <t>Ишемическая болезнь сердца с установкой 1 стента в сосуд (сосуды)</t>
  </si>
  <si>
    <t>st25.020</t>
  </si>
  <si>
    <t>Ишемическая болезнь сердца с установкой 2 стентов в сосуд (сосуды)</t>
  </si>
  <si>
    <t>st25.021</t>
  </si>
  <si>
    <t>Ишемическая болезнь сердца с установкой 3 стентов в сосуд (сосуды)</t>
  </si>
  <si>
    <t>st25.022</t>
  </si>
  <si>
    <t>Имплантация частотно-адаптированного однокамерного кардиостимулятора</t>
  </si>
  <si>
    <t>st25.023</t>
  </si>
  <si>
    <t>Эндоваскулярная тромбэкстракция и стентирование брахиоцефальных артерий при остром ишемическом инсульте</t>
  </si>
  <si>
    <t>st26</t>
  </si>
  <si>
    <t>st26.001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</si>
  <si>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</si>
  <si>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</si>
  <si>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</si>
  <si>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</si>
  <si>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</si>
  <si>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</si>
  <si>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</si>
  <si>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</si>
  <si>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</si>
  <si>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</si>
  <si>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</si>
  <si>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</si>
  <si>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</si>
  <si>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</si>
  <si>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</si>
  <si>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</si>
  <si>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</si>
  <si>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</si>
  <si>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</si>
  <si>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</si>
  <si>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</si>
  <si>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</si>
  <si>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</si>
  <si>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st27.013</t>
  </si>
  <si>
    <t>Отравления и другие воздействия внешних причин с синдромом органной дисфункции</t>
  </si>
  <si>
    <t>st28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</si>
  <si>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</si>
  <si>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</si>
  <si>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</si>
  <si>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</si>
  <si>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</si>
  <si>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</si>
  <si>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</si>
  <si>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</si>
  <si>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</si>
  <si>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</si>
  <si>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</si>
  <si>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</si>
  <si>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</si>
  <si>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</si>
  <si>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</si>
  <si>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</si>
  <si>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</si>
  <si>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</si>
  <si>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</si>
  <si>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</si>
  <si>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</si>
  <si>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</si>
  <si>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</si>
  <si>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</si>
  <si>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</si>
  <si>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</si>
  <si>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</si>
  <si>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</si>
  <si>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st29.010</t>
  </si>
  <si>
    <t>st29.011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</si>
  <si>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</si>
  <si>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</si>
  <si>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</si>
  <si>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</si>
  <si>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</si>
  <si>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</si>
  <si>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</si>
  <si>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</si>
  <si>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</si>
  <si>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</si>
  <si>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</si>
  <si>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</si>
  <si>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</si>
  <si>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</si>
  <si>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</si>
  <si>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</si>
  <si>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st30.007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</si>
  <si>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</si>
  <si>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</si>
  <si>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</si>
  <si>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</si>
  <si>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</si>
  <si>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st30.011</t>
  </si>
  <si>
    <t>st30.012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</si>
  <si>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</si>
  <si>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</si>
  <si>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</si>
  <si>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</si>
  <si>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</si>
  <si>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</si>
  <si>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</si>
  <si>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</si>
  <si>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</si>
  <si>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</si>
  <si>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</si>
  <si>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</si>
  <si>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</si>
  <si>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</si>
  <si>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</si>
  <si>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</si>
  <si>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</si>
  <si>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</si>
  <si>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</si>
  <si>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</si>
  <si>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</si>
  <si>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</si>
  <si>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</si>
  <si>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</si>
  <si>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</si>
  <si>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</si>
  <si>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</si>
  <si>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</si>
  <si>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</si>
  <si>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</si>
  <si>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</si>
  <si>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</si>
  <si>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</si>
  <si>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</si>
  <si>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</si>
  <si>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</si>
  <si>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</si>
  <si>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</si>
  <si>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</si>
  <si>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</si>
  <si>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</si>
  <si>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</si>
  <si>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</si>
  <si>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</si>
  <si>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</si>
  <si>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</si>
  <si>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</si>
  <si>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</si>
  <si>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</si>
  <si>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</si>
  <si>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</si>
  <si>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</si>
  <si>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</si>
  <si>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</si>
  <si>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</si>
  <si>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</si>
  <si>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</si>
  <si>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</si>
  <si>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</si>
  <si>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</si>
  <si>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st32.009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</si>
  <si>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</si>
  <si>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</si>
  <si>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</si>
  <si>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</si>
  <si>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</si>
  <si>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st32.014</t>
  </si>
  <si>
    <t>st32.015</t>
  </si>
  <si>
    <t>st32.019</t>
  </si>
  <si>
    <t>Операции по поводу грыж, взрослые (уровень 4)</t>
  </si>
  <si>
    <t>st32.016</t>
  </si>
  <si>
    <t>st32.017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</si>
  <si>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</si>
  <si>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</si>
  <si>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</si>
  <si>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</si>
  <si>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</si>
  <si>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</si>
  <si>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</si>
  <si>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</si>
  <si>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</si>
  <si>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</si>
  <si>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</si>
  <si>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</si>
  <si>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</si>
  <si>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</si>
  <si>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</si>
  <si>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</si>
  <si>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</si>
  <si>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</si>
  <si>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</si>
  <si>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</si>
  <si>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</si>
  <si>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</si>
  <si>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</si>
  <si>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</t>
  </si>
  <si>
    <t>st34.001</t>
  </si>
  <si>
    <t>st34.002</t>
  </si>
  <si>
    <t>st34.003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</si>
  <si>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</si>
  <si>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</si>
  <si>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</si>
  <si>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</si>
  <si>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</si>
  <si>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</si>
  <si>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</si>
  <si>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</si>
  <si>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</si>
  <si>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</si>
  <si>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</si>
  <si>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</si>
  <si>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</si>
  <si>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</si>
  <si>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</si>
  <si>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</si>
  <si>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</si>
  <si>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</si>
  <si>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</si>
  <si>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</si>
  <si>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</si>
  <si>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</si>
  <si>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st36</t>
  </si>
  <si>
    <t>st36.001</t>
  </si>
  <si>
    <t>st36.002</t>
  </si>
  <si>
    <t>Редкие генетические заболевания</t>
  </si>
  <si>
    <t>st36.004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</si>
  <si>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</si>
  <si>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</si>
  <si>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</si>
  <si>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</si>
  <si>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</si>
  <si>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</si>
  <si>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</si>
  <si>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</si>
  <si>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</si>
  <si>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</si>
  <si>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</si>
  <si>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</si>
  <si>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</si>
  <si>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</si>
  <si>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st36.050</t>
  </si>
  <si>
    <t>Проведение антимикробной терапии инфекций, вызванных полирезистентными микроорганизмами (уровень 1)</t>
  </si>
  <si>
    <t>st36.051</t>
  </si>
  <si>
    <t>Проведение антимикробной терапии инфекций, вызванных полирезистентными микроорганизмами (уровень 2)</t>
  </si>
  <si>
    <t>st36.052</t>
  </si>
  <si>
    <t>Проведение антимикробной терапии инфекций, вызванных полирезистентными микроорганизмами (уровень 3)</t>
  </si>
  <si>
    <t>st36.053</t>
  </si>
  <si>
    <t>Проведение антимикробной терапии инфекций, вызванных полирезистентными микроорганизмами (уровень 4)</t>
  </si>
  <si>
    <t>st36.054</t>
  </si>
  <si>
    <t>Проведение антимикробной терапии инфекций, вызванных полирезистентными микроорганизмами (уровень 5)</t>
  </si>
  <si>
    <t>st36.024</t>
  </si>
  <si>
    <t>Радиойодтерапия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</si>
  <si>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</si>
  <si>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</si>
  <si>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</si>
  <si>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</si>
  <si>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</si>
  <si>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</si>
  <si>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</si>
  <si>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</si>
  <si>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</si>
  <si>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</si>
  <si>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</si>
  <si>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</si>
  <si>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</si>
  <si>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</si>
  <si>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</si>
  <si>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</si>
  <si>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</si>
  <si>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</si>
  <si>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</si>
  <si>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</si>
  <si>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</si>
  <si>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</si>
  <si>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</si>
  <si>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st36.048</t>
  </si>
  <si>
    <t>Досуточная госпитализация в диагностических целях</t>
  </si>
  <si>
    <t>st36.049</t>
  </si>
  <si>
    <t xml:space="preserve">Госпитализация маломобильных граждан в целях прохождения диспансеризации, первый этап (второй этап при наличии показаний)
</t>
  </si>
  <si>
    <r>
      <t>Медицинская реабилитация пациентов с заболеваниями центральной нервной системы (4 балла по ШРМ)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</si>
  <si>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Медицинская реабилитация пациентов с заболеваниями центральной нервной системы (5 баллов по ШРМ)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</si>
  <si>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Медицинская реабилитация пациентов с заболеваниями опорно-двигательного аппарата и периферической нервной системы (4 балла по ШРМ)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</si>
  <si>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Медицинская реабилитация пациентов с заболеваниями опорно-двигательного аппарата и периферической нервной системы (5 баллов по ШРМ)</t>
    </r>
    <r>
      <rPr>
        <vertAlign val="superscript"/>
        <sz val="11"/>
        <rFont val="Cambria"/>
        <family val="1"/>
        <charset val="204"/>
        <scheme val="major"/>
      </rPr>
      <t>4</t>
    </r>
  </si>
  <si>
    <t>Медицинская кардиореабилитация (4 балла по ШРМ)</t>
  </si>
  <si>
    <t>Медицинская кардиореабилитация (5 баллов по ШРМ)</t>
  </si>
  <si>
    <t>Медицинская реабилитация после перенесенной коронавирусной инфекции COVID-19 (4 балла по ШРМ)</t>
  </si>
  <si>
    <t>Медицинская реабилитация после перенесенной коронавирусной инфекции COVID-19 (5 баллов по ШРМ)</t>
  </si>
  <si>
    <r>
      <t>Продолжительная медицинская реабилитация пациентов с заболеваниями центральной нервной системы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</si>
  <si>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Продолжительная медицинская реабилитация пациентов с заболеваниями опорно-двигательного аппарата и периферической нервной системы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</si>
  <si>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  </r>
    <r>
      <rPr>
        <vertAlign val="superscript"/>
        <sz val="11"/>
        <rFont val="Cambria"/>
        <family val="1"/>
        <charset val="204"/>
        <scheme val="major"/>
      </rPr>
      <t>4</t>
    </r>
  </si>
  <si>
    <t>Медицинская реабилитация в детском соматическом реабилитационном отделении в медицинской организации 4 группы4</t>
  </si>
  <si>
    <r>
  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</si>
  <si>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синдромом, с применением ботулотоксина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</si>
  <si>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Комплексная медицинская реабилитация после протезирования верхних конечностей с установкой постоянного экзопротеза, в том числе с болевым синдромом, с применением ботулотоксина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</si>
  <si>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Комплексная медицинская реабилитация после протезирования двух и более конечностей с установкой постоянного экзопротеза, в том числе с болевым синдромом, с применением ботулотоксина</t>
    </r>
    <r>
      <rPr>
        <vertAlign val="superscript"/>
        <sz val="11"/>
        <rFont val="Cambria"/>
        <family val="1"/>
        <charset val="204"/>
        <scheme val="major"/>
      </rPr>
      <t>4</t>
    </r>
  </si>
  <si>
    <t>st38</t>
  </si>
  <si>
    <t>Гериатрия</t>
  </si>
  <si>
    <t>st38.001</t>
  </si>
  <si>
    <t>Соматические заболевания, осложненные старческой астенией</t>
  </si>
  <si>
    <t>Х - признак КСГ, которая предполагает хирургическое лечение или тромболитическую терапию</t>
  </si>
  <si>
    <t>К - признак КСГ, которая включает случаи лечения, для которых длительность 3 дня и менее является оптимальным сроком лечения</t>
  </si>
  <si>
    <t>при несоблюдении режима введения лекарственных препаратов случаи лечения считаются прерванными и оплачиваются в размере:</t>
  </si>
  <si>
    <r>
      <t xml:space="preserve"> - </t>
    </r>
    <r>
      <rPr>
        <i/>
        <sz val="12"/>
        <rFont val="Times New Roman"/>
        <family val="1"/>
        <charset val="204"/>
      </rPr>
      <t>0,25 при сроках госпитализации 3 дня и менее;</t>
    </r>
  </si>
  <si>
    <r>
      <t xml:space="preserve"> - </t>
    </r>
    <r>
      <rPr>
        <i/>
        <sz val="12"/>
        <rFont val="Times New Roman"/>
        <family val="1"/>
        <charset val="204"/>
      </rPr>
      <t>0,50 при сроках госпитализации 4 дня и более;</t>
    </r>
  </si>
  <si>
    <t>доля оплаты прерванных случаев лечения с проведением системной радионуклидной терапии (услуги A07.30.003.002, A07.30.012) не устанавливается в связи с отсутствием данного вида медицинской помощи на территории Мурманской области</t>
  </si>
  <si>
    <t>Оплата в особом порядке:</t>
  </si>
  <si>
    <t>Минимальная длительность лечения, койко-дней</t>
  </si>
  <si>
    <t>Законченные случаи лечения длительностью менее минимальной</t>
  </si>
  <si>
    <t>длительностью, равной минимальной и более</t>
  </si>
  <si>
    <t>длительностью менее минимальной</t>
  </si>
  <si>
    <t>Раздел III. Отдельные случаи</t>
  </si>
  <si>
    <t>Вирусный гепатит B хронический без дельта агента, лекарственная терапия</t>
  </si>
  <si>
    <t>Вирусный гепатит B хронический с дельта агентом, лекарственная терапия</t>
  </si>
  <si>
    <t>Лечение хронического вирусного гепатита C (уровень 1)</t>
  </si>
  <si>
    <t>Лечение хронического вирусного гепатита C (уровень 2)</t>
  </si>
  <si>
    <t>Лечение хронического вирусного гепатита C (уровень 3)</t>
  </si>
  <si>
    <t>Лечение хронического вирусного гепатита C (уровень 4)</t>
  </si>
  <si>
    <t>Лечение хронического вирусного гепатита C (уровень 5)</t>
  </si>
  <si>
    <t>Лечение хронического вирусного гепатита C (уровень 6)</t>
  </si>
  <si>
    <t>Лечение хронического вирусного гепатита C (уровень 7)</t>
  </si>
  <si>
    <r>
      <t>Медицинская реабилитация в детском нейрореабилитационном отделении в медицинской организации 4 группы</t>
    </r>
    <r>
      <rPr>
        <vertAlign val="superscript"/>
        <sz val="11"/>
        <rFont val="Cambria"/>
        <family val="1"/>
        <charset val="204"/>
        <scheme val="major"/>
      </rPr>
      <t>5</t>
    </r>
  </si>
  <si>
    <r>
      <t>Медицинская реабилитация в детском соматическом реабилитационном отделении в медицинской организации 4 группы</t>
    </r>
    <r>
      <rPr>
        <vertAlign val="superscript"/>
        <sz val="11"/>
        <rFont val="Cambria"/>
        <family val="1"/>
        <charset val="204"/>
        <scheme val="major"/>
      </rPr>
      <t>5</t>
    </r>
  </si>
  <si>
    <r>
      <t>Медицинская реабилитация в детском ортопедическом реабилитационном отделении в медицинской организации 4 группы</t>
    </r>
    <r>
      <rPr>
        <vertAlign val="superscript"/>
        <sz val="11"/>
        <rFont val="Cambria"/>
        <family val="1"/>
        <charset val="204"/>
        <scheme val="major"/>
      </rPr>
      <t>5</t>
    </r>
  </si>
  <si>
    <t>Случай медицинской реабилитации детей, оплачиваемый в указанных медицинских организациях по КСГ st37.027-st37.029 и ds37.017-ds37.019, является:</t>
  </si>
  <si>
    <t>- законченным при условии длительности случая лечения 18 дней и более;</t>
  </si>
  <si>
    <t>- прерванным при условии длительности случая лечения от 12 до 17 дней включительно.</t>
  </si>
  <si>
    <t>Случай медицинской реабилитации детей в вышеуказанных медицинских организациях 4 группы длительностью 11 дней и менее подлежит оплате по иным КСГ по профилю «медицинская реабилитация» за исключением КСГ st37.027-st37.029 и ds37.017-ds37.019.</t>
  </si>
  <si>
    <r>
      <rPr>
        <b/>
        <sz val="14"/>
        <rFont val="Calibri"/>
        <family val="2"/>
        <charset val="204"/>
      </rPr>
      <t>«</t>
    </r>
    <r>
      <rPr>
        <b/>
        <sz val="14"/>
        <rFont val="Cambria"/>
        <family val="1"/>
        <charset val="204"/>
        <scheme val="major"/>
      </rPr>
      <t>Приложение № 3.9</t>
    </r>
  </si>
  <si>
    <t>к протоколу заседания Рабочей группы</t>
  </si>
  <si>
    <t>от  19.02.2026 № 02/2026</t>
  </si>
  <si>
    <t>Тарифы на посещения с профилактическими целями центров здоровья, включая диспансерное наблюдение</t>
  </si>
  <si>
    <t>Приемы (осмотры, консультации) специалистов Центра здоровья</t>
  </si>
  <si>
    <t>Код медицинской услуги</t>
  </si>
  <si>
    <t>Наименование медицинской услуги</t>
  </si>
  <si>
    <t>Цель посещения</t>
  </si>
  <si>
    <t>Врачебная специальность</t>
  </si>
  <si>
    <t>Структурное подразделение, которое может оказывать услугу</t>
  </si>
  <si>
    <t>Раздел услуг</t>
  </si>
  <si>
    <t>Кол-во услуг в комплексе</t>
  </si>
  <si>
    <t>Тариф на услугу</t>
  </si>
  <si>
    <t>код</t>
  </si>
  <si>
    <t>наименование</t>
  </si>
  <si>
    <t>Код по 
V021</t>
  </si>
  <si>
    <t>B04.070.003.001</t>
  </si>
  <si>
    <t xml:space="preserve">Индивидуальное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 </t>
  </si>
  <si>
    <t>комплексное посещение в центрах здоровья</t>
  </si>
  <si>
    <t>Лечебное дело</t>
  </si>
  <si>
    <t xml:space="preserve">Лечебное дело (средний медперсонал)                </t>
  </si>
  <si>
    <t>B04.070.003.003</t>
  </si>
  <si>
    <t>Разработка программы по ЗОЖ, её разъяснения</t>
  </si>
  <si>
    <t>посещение в составе комплексного посещения в центрах здоровья</t>
  </si>
  <si>
    <t>B04.070.003.004</t>
  </si>
  <si>
    <t>Разработка рекомендации по здоровому питанию, их разъяснение</t>
  </si>
  <si>
    <t>ИТОГО</t>
  </si>
  <si>
    <t>Простые медицинские услуги, применяемые в составе комплекса</t>
  </si>
  <si>
    <t>Код тарифно-отчётной группы</t>
  </si>
  <si>
    <t>Дополнительный классификационный критерий</t>
  </si>
  <si>
    <t>A01.30.026.001</t>
  </si>
  <si>
    <t>Опрос (анкетирование) пациента по теме ЗОЖ</t>
  </si>
  <si>
    <t>центр здоровья</t>
  </si>
  <si>
    <t>A01.30.026.002</t>
  </si>
  <si>
    <t>Опрос (анкетирование) пациента по вопросам питания</t>
  </si>
  <si>
    <t>A02.01.001.001</t>
  </si>
  <si>
    <t>Биоимпедансная спектроскопия</t>
  </si>
  <si>
    <t>A02.07.004</t>
  </si>
  <si>
    <t>Антропометрические исследования</t>
  </si>
  <si>
    <t>A02.02.003</t>
  </si>
  <si>
    <t>Измерение силы мышц кисти</t>
  </si>
  <si>
    <t>A02.30.007</t>
  </si>
  <si>
    <t>Определение содержания угарного газа (монооксида углерода) в выдыхаемом воздухе с помощью газоанализатора</t>
  </si>
  <si>
    <t>A12.09.002</t>
  </si>
  <si>
    <t>Исследование спровоцированных дыхательных объемов</t>
  </si>
  <si>
    <t>A12.09.005</t>
  </si>
  <si>
    <t>Пульсоксиметрия</t>
  </si>
  <si>
    <t>Раздел II. Обследование граждан в целях выявления изменений в организме человека, которые могут привести к преждевременной активации механизмов старения и формированию факторов риска развития заболеваний и самих заболеваний (комплексные медицинские услуги)</t>
  </si>
  <si>
    <t>Медицинская услуга</t>
  </si>
  <si>
    <t>Код структурного подразделения, которое может оказывать услугу</t>
  </si>
  <si>
    <t>Тариф на 1 услугу</t>
  </si>
  <si>
    <t>5</t>
  </si>
  <si>
    <t>8</t>
  </si>
  <si>
    <t>I этап обследования граждана в целях выявления изменений в организме человека</t>
  </si>
  <si>
    <t>B03.047.002</t>
  </si>
  <si>
    <t>Комплекс исследований в центре здоровья для оценки наиболее вероятных факторов риска, функциональных и адаптивных резервов организма с учетом возрастных особенностей</t>
  </si>
  <si>
    <t>посещение в центре здоровья, I этап</t>
  </si>
  <si>
    <t xml:space="preserve">Лечебное дело 
(средний медперсонал)                </t>
  </si>
  <si>
    <t>II  этап обследования граждана в целях выявления изменений в организме человека</t>
  </si>
  <si>
    <t>Программа для определения преждевременной активации иммуновоспалительного механизма старения</t>
  </si>
  <si>
    <t>B03.047.002.001</t>
  </si>
  <si>
    <t>Профилактическое консультирование по программе преждевременной активации иммуновоспалительного механизма старения</t>
  </si>
  <si>
    <t>посещение в центре здоровья, II этап</t>
  </si>
  <si>
    <t>посещение в центре здоровья с использованием телекоммуникационных технологий, II этап</t>
  </si>
  <si>
    <t>Программа для определения инсулинорезистентности, гликирования и преждевременной активации метаболического механизма старения</t>
  </si>
  <si>
    <t>B03.047.002.002</t>
  </si>
  <si>
    <t>Профилактическое консультирование по программе инсулинорезистентности, гликирования и преждевременной активации метаболического механизма старения</t>
  </si>
  <si>
    <t>Программа для определения преждевременной активации механизма оксидативного стресса и (или) митохондриальной дисфункции и сосудистого механизма старения (выявление изменений в организме человека, которые могут привести к преждевременной активации механизмов старения и формированию факторов риска развития заболеваний (далее - предриски) сердечно-сосудистой системы), регенерации тканей</t>
  </si>
  <si>
    <t>B03.047.002.003</t>
  </si>
  <si>
    <t>Профилактическое консультирование по программе преждевременной активации механизма оксидативного стресса и (или) митохондриальной дисфункции и сосудистого механизма старения</t>
  </si>
  <si>
    <t>Программа для раннего выявления предриска развития нарушений опорно-двигательной системы (остеопороза и (или) саркопении)</t>
  </si>
  <si>
    <t>B03.047.002.004</t>
  </si>
  <si>
    <t>Профилактическое консультирование по программе раннего выявления предриска развития нарушений опорно-двигательной системы</t>
  </si>
  <si>
    <t>Программа для раннего выявления предрисков развития нарушения обмена веществ, ожирения и связанных с этим заболеваний</t>
  </si>
  <si>
    <t>B03.047.002.005</t>
  </si>
  <si>
    <t>Профилактическое консультирование по программе раннего выявления предрисков развития нарушения обмена веществ, ожирения и связанных с этим заболеваний</t>
  </si>
  <si>
    <t>Программа для раннего выявления признаков снижения когнитивных функций и нарушений психоэмоциального состояния</t>
  </si>
  <si>
    <t>B03.047.002.006</t>
  </si>
  <si>
    <t>Профилактическое консультирование по программе раннего выявления признаков снижения когнитивных функций и нарушений психоэмоциального состояния</t>
  </si>
  <si>
    <t>Раздел III. Обследование граждан в целях выявления изменений в организме человека, которые могут привести к преждевременной активации механизмов старения и формированию факторов риска развития заболеваний и самих заболеваний (простые медицинские услуги)</t>
  </si>
  <si>
    <t>II  этап обследования граждан в целях выявления изменений в организме человека</t>
  </si>
  <si>
    <t>B03.016.002</t>
  </si>
  <si>
    <t>Общий (клинический) анализ крови</t>
  </si>
  <si>
    <t>215</t>
  </si>
  <si>
    <t>B03.016.006</t>
  </si>
  <si>
    <t xml:space="preserve">Анализ мочи общий </t>
  </si>
  <si>
    <t>A09.05.076</t>
  </si>
  <si>
    <t xml:space="preserve">Исследование уровня ферритина в крови </t>
  </si>
  <si>
    <t>A09.05.009</t>
  </si>
  <si>
    <t>Исследование уровня C-реактивного белка в сыворотке крови</t>
  </si>
  <si>
    <t>A12.05.108.001</t>
  </si>
  <si>
    <t>Исследование уровня интерлейкина-6</t>
  </si>
  <si>
    <t>A09.05.274</t>
  </si>
  <si>
    <t>Исследование уровня цинка в крови</t>
  </si>
  <si>
    <t>A09.05.127</t>
  </si>
  <si>
    <t xml:space="preserve">Исследование уровня общего магния в сыворотке крови </t>
  </si>
  <si>
    <t>A12.06.073</t>
  </si>
  <si>
    <t>Исследование фактора некроза опухоли в сыворотке крови</t>
  </si>
  <si>
    <t>A09.05.056</t>
  </si>
  <si>
    <t xml:space="preserve">Исследование уровня инсулина плазмы крови </t>
  </si>
  <si>
    <t>A09.05.023</t>
  </si>
  <si>
    <t xml:space="preserve">Исследование уровня глюкозы в крови </t>
  </si>
  <si>
    <t>A09.05.083</t>
  </si>
  <si>
    <t>Исследование уровня гликированного гемоглобина в крови</t>
  </si>
  <si>
    <t>A09.05.078</t>
  </si>
  <si>
    <t xml:space="preserve">Исследование уровня общего тестостерона в крови </t>
  </si>
  <si>
    <t>A09.05.154</t>
  </si>
  <si>
    <t xml:space="preserve">Исследование уровня общего эстрадиола в крови </t>
  </si>
  <si>
    <t>A09.05.160</t>
  </si>
  <si>
    <t>Исследование уровня глобулина, связывающего половые гормоны, в крови</t>
  </si>
  <si>
    <t>A09.05.065</t>
  </si>
  <si>
    <t>Исследование уровня тиреотропного гормона (ТТГ) в крови</t>
  </si>
  <si>
    <t>A09.05.149</t>
  </si>
  <si>
    <t xml:space="preserve">Исследование уровня дегидроэпиандростерона сульфата в крови </t>
  </si>
  <si>
    <t>A09.05.204</t>
  </si>
  <si>
    <t>Исследование уровня инсулиноподобного ростового фактора I в крови</t>
  </si>
  <si>
    <t>A09.05.192</t>
  </si>
  <si>
    <t>Исследование уровня малонового диальдегида в крови</t>
  </si>
  <si>
    <t>A09.05.026</t>
  </si>
  <si>
    <t xml:space="preserve">Исследование уровня холестерина в крови </t>
  </si>
  <si>
    <t>A09.05.025</t>
  </si>
  <si>
    <t xml:space="preserve">Исследование уровня триглицеридов в крови </t>
  </si>
  <si>
    <t>A09.05.028</t>
  </si>
  <si>
    <t>Исследование уровня холестерина липопротеинов низкой плотности</t>
  </si>
  <si>
    <t>А09.05.028.001</t>
  </si>
  <si>
    <t>Исследование уровня холестерина липопротеинов очень низкой плотности</t>
  </si>
  <si>
    <t>A09.05.004</t>
  </si>
  <si>
    <t>Исследование уровня холестерина липопротеинов высокой плотности в крови</t>
  </si>
  <si>
    <t>A09.05.251.001</t>
  </si>
  <si>
    <t>Исследование уровня аполипопротеина b в крови</t>
  </si>
  <si>
    <t>А09.05.027.001</t>
  </si>
  <si>
    <t>Исследование уровня липротеида (а) в крови</t>
  </si>
  <si>
    <t>A09.05.018</t>
  </si>
  <si>
    <t xml:space="preserve">Исследование уровня мочевой кислоты в крови </t>
  </si>
  <si>
    <t>A09.05.264</t>
  </si>
  <si>
    <t>Определение Омега-3 индекса в крови</t>
  </si>
  <si>
    <t>A09.05.214</t>
  </si>
  <si>
    <t>Исследование уровня гомоцистеина в крови</t>
  </si>
  <si>
    <t>A12.06.060</t>
  </si>
  <si>
    <t>Определение уровня витамина B12 (цианокобаламин) в крови</t>
  </si>
  <si>
    <t>A09.05.080</t>
  </si>
  <si>
    <t>Исследование уровня фолиевой кислоты в сыворотке крови</t>
  </si>
  <si>
    <t>A09.05.051.001</t>
  </si>
  <si>
    <t xml:space="preserve">Определение концентрации Д-димера в крови                                                                                                                                                                                                                                        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</si>
  <si>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</si>
  <si>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</si>
  <si>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</si>
  <si>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</si>
  <si>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A09.05.030</t>
  </si>
  <si>
    <t>Исследование уровня натрия в крови</t>
  </si>
  <si>
    <t>A09.05.034</t>
  </si>
  <si>
    <t>Исследование уровня хлоридов в крови</t>
  </si>
  <si>
    <t>A09.05.031</t>
  </si>
  <si>
    <t xml:space="preserve">Исследование уровня калия в крови </t>
  </si>
  <si>
    <t>A09.05.256</t>
  </si>
  <si>
    <t>Исследования уровня N-терминального фрагмента натрийуретического пропептида мозгового (NT-proBNP) в крови</t>
  </si>
  <si>
    <t>A09.05.032</t>
  </si>
  <si>
    <t>Исследование уровня общего кальция в крови</t>
  </si>
  <si>
    <t>A09.05.206</t>
  </si>
  <si>
    <t xml:space="preserve">Исследование уровня ионизированного кальция в крови </t>
  </si>
  <si>
    <t>A09.05.033</t>
  </si>
  <si>
    <t>Исследование уровня неорганического фосфора в крови</t>
  </si>
  <si>
    <t>A09.05.235</t>
  </si>
  <si>
    <t>Исследование уровня 25-ОН витамина D в крови</t>
  </si>
  <si>
    <t>A09.05.046</t>
  </si>
  <si>
    <t>Определение активности щелочной фосфатазы в крови</t>
  </si>
  <si>
    <t>A09.05.297</t>
  </si>
  <si>
    <t>Исследования уровня бетта-изомеризованного С-концевого телопептида коллагена 1 типа ( - cross laps) в крови</t>
  </si>
  <si>
    <t>B04.070.004.001</t>
  </si>
  <si>
    <t>Диспансерное наблюдение пациента с факторами риска развития хронических неинфекционных заболеваний в центре здоровья для взрослых через 3 месяца после постановки на учёт</t>
  </si>
  <si>
    <t>B04.070.004.002</t>
  </si>
  <si>
    <t>Диспансерное наблюдение пациента с факторами риска развития хронических неинфекционных заболеваний в центре здоровья для взрослых через 6 месяцев после постановки на учёт, с учётом посещения диетолога</t>
  </si>
  <si>
    <t>B01.013.001</t>
  </si>
  <si>
    <t>Приём врача-диетолога первичный</t>
  </si>
  <si>
    <t>Диетология</t>
  </si>
  <si>
    <t>B01.070.009.001</t>
  </si>
  <si>
    <t>Приём медицинского психолога первичный в центре здоровья</t>
  </si>
  <si>
    <t>Клиническая психология</t>
  </si>
  <si>
    <t>B04.070.004.003</t>
  </si>
  <si>
    <t>Диспансерное наблюдение пациента с факторами риска развития хронических неинфекционных заболеваний в центре здоровья для взрослых через 6 месяцев после постановки на учёт, без учёта посещения диетолога</t>
  </si>
  <si>
    <t>B01.070.009</t>
  </si>
  <si>
    <t>Приём медицинского психолога первичный</t>
  </si>
  <si>
    <t>B04.070.004.004</t>
  </si>
  <si>
    <t>Диспансерное наблюдение пациента с факторами риска развития хронических неинфекционных заболеваний в центре здоровья для взрослых через 12 месяцев после постановки на учёт</t>
  </si>
  <si>
    <t>Приложение № 6</t>
  </si>
  <si>
    <r>
      <rPr>
        <b/>
        <sz val="14"/>
        <color theme="1"/>
        <rFont val="Calibri"/>
        <family val="2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2.3</t>
    </r>
  </si>
  <si>
    <t>«Приложение № 2.11</t>
  </si>
  <si>
    <t>Раздел IV. Диспансерное наблюдение пациента с факторами риска развития хронических неинфекционных заболеваний 
в центре здоровья для взрослых через 3 месяца после постановки на учёт</t>
  </si>
  <si>
    <t>Приложение № 7</t>
  </si>
  <si>
    <t>Приложение № 8</t>
  </si>
  <si>
    <t>Приложение № 9</t>
  </si>
  <si>
    <t>Приложение № 11</t>
  </si>
  <si>
    <t>Приложение № 12</t>
  </si>
  <si>
    <t>в приложение 2.4. "Тарифы на простые медицинские услуги"</t>
  </si>
  <si>
    <t>Раздел III. Простые медицинские услуги, 
подлежащие оплате в рамках централизованных взаиморасчётов между медицинскими организациями</t>
  </si>
  <si>
    <t>Тарифно-отчётная группа</t>
  </si>
  <si>
    <t>Код структурного подразделения, 
которое может оказывать услугу</t>
  </si>
  <si>
    <t>Единица измерения</t>
  </si>
  <si>
    <t>Тариф 
на единицу объёма</t>
  </si>
  <si>
    <t>Примечание</t>
  </si>
  <si>
    <t>наименование медицинской услуги/
тарифно-отчётной группы</t>
  </si>
  <si>
    <r>
      <t>взрослые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</si>
  <si>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дети</t>
    </r>
    <r>
      <rPr>
        <vertAlign val="superscript"/>
        <sz val="12"/>
        <rFont val="Cambria"/>
        <family val="1"/>
        <charset val="204"/>
        <scheme val="major"/>
      </rPr>
      <t>1</t>
    </r>
  </si>
  <si>
    <t>0500000</t>
  </si>
  <si>
    <t>ЛАБОРАТОРНАЯ ДИАГНОСТИКА</t>
  </si>
  <si>
    <t>0502000</t>
  </si>
  <si>
    <t>БИОХИМИЧЕСКИЕ ИССЛЕДОВАНИЯ</t>
  </si>
  <si>
    <t>504</t>
  </si>
  <si>
    <t>ИХЛ-метод</t>
  </si>
  <si>
    <t>910</t>
  </si>
  <si>
    <t>услуга</t>
  </si>
  <si>
    <t>000</t>
  </si>
  <si>
    <t>без уточнений</t>
  </si>
  <si>
    <t>0503020</t>
  </si>
  <si>
    <t>ИММУНОЛОГИЧЕСКИЕ ИССЛЕДОВАНИЯ (ИХЛ-метод)</t>
  </si>
  <si>
    <t>Приложение № 4</t>
  </si>
  <si>
    <t xml:space="preserve">Раздел I. Обследование граждан с целью оценки функциональных и адаптативных резервов здоровья, выявления факторов риска развития неинфекционных заболеваний, включая риск пагубного потребления алкоголя, потребления наркотических средств и психотропных веществ без назначения врача </t>
  </si>
  <si>
    <t>Раздел V. Диспансерное наблюдение пациента с факторами риска развития хронических неинфекционных заболеваний 
в центре здоровья для взрослых через 6 месяцев после постановки на учёт, с учётом посещения диетолога</t>
  </si>
  <si>
    <t>Раздел VI. Диспансерное наблюдение пациента с факторами риска развития хронических неинфекционных заболеваний
 в центре здоровья для взрослых через 6 месяцев после постановки на учёт, без учёта посещения диетолога</t>
  </si>
  <si>
    <t>Раздел VII. Диспансерное наблюдение пациента с факторами риска развития хронических неинфекционных заболеваний
 в центре здоровья для взрослых через 12 месяцев после постановки на учёт</t>
  </si>
  <si>
    <t>ВКЛЮЧИТЬ с 01.01.2026:</t>
  </si>
  <si>
    <t>от 26.02.2026 № 2</t>
  </si>
  <si>
    <t>Раздел II. Тарифы на комлексы исследований 
при проведении I и II этапов углублённой диспансеризации взрослого населения</t>
  </si>
  <si>
    <t>Код медицинской услуги / комплекса исследований</t>
  </si>
  <si>
    <t>Наименование медицинской услуги / 
комплекса исследований</t>
  </si>
  <si>
    <t>В рабочие дни***</t>
  </si>
  <si>
    <t>В выходные и праздничные дни***</t>
  </si>
  <si>
    <t xml:space="preserve">Тариф на комплекс исследований </t>
  </si>
  <si>
    <t>Тариф на комплекс исследований с применением мобильного комплекса</t>
  </si>
  <si>
    <t>ИСКЛЮЧИТЬ с 01.01.2026</t>
  </si>
  <si>
    <t>9900000</t>
  </si>
  <si>
    <t>ДИСПАНСЕРИЗАЦИЯ И ПРОФИЛАКТИЧЕСКИЕ МЕДИЦИНСКИЕ ОСМОТРЫ ОПРЕДЕЛЁННЫХ ГРУПП НАСЕЛЕНИЯ</t>
  </si>
  <si>
    <t>Комплексы диагностических исследований при проведении I этапа углублённой диспансеризации взрослого населения</t>
  </si>
  <si>
    <t>B03.037.002</t>
  </si>
  <si>
    <t>Комплекс исследований для диагностики лёгочной недостаточности</t>
  </si>
  <si>
    <t>I этап УДВН - КОМПЛЕКС 1.2</t>
  </si>
  <si>
    <t>111, 113, 131, 132, 181</t>
  </si>
  <si>
    <t>УДВН, I этап</t>
  </si>
  <si>
    <t>111, 113, 131, 132, 
161, 181</t>
  </si>
  <si>
    <t>I этап УДВН - КОМПЛЕКС 1.3</t>
  </si>
  <si>
    <t>Приложение № 5</t>
  </si>
  <si>
    <t>в приложение 2.6 "Тарифы на комплексное посещение и комплексы исследований
при проведении профилактического медицинского осмотра или диспансеризации"</t>
  </si>
  <si>
    <t>Тарифы на услуги, входящие в состав комплексного посещения 
по поводу профилактического медицинского осмотра или диспансеризации</t>
  </si>
  <si>
    <t xml:space="preserve">Раздел I. Комплексные медицинские услуги </t>
  </si>
  <si>
    <r>
      <t>Возрастная группа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</si>
  <si>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t>В рабочие дни</t>
  </si>
  <si>
    <t>В выходные и праздничные дни</t>
  </si>
  <si>
    <t>ДИСПАНСЕРИЗАЦИЯ ВЗРОСЛОГО НАСЕЛЕНИЯ, I ЭТАП</t>
  </si>
  <si>
    <t>B04.047.004</t>
  </si>
  <si>
    <t xml:space="preserve">Профилактический приём врача-терапевта участкового </t>
  </si>
  <si>
    <t>501</t>
  </si>
  <si>
    <t>диспансеризация, 
I этап</t>
  </si>
  <si>
    <t>взрослые</t>
  </si>
  <si>
    <t>111</t>
  </si>
  <si>
    <t>39</t>
  </si>
  <si>
    <t>Общая врачебная практика (семейная медицина)</t>
  </si>
  <si>
    <t>B04.026.002</t>
  </si>
  <si>
    <t>Профилактический приём врача общей практики</t>
  </si>
  <si>
    <t>111, 113</t>
  </si>
  <si>
    <t>181</t>
  </si>
  <si>
    <t>111, 131, 132</t>
  </si>
  <si>
    <t>111, 113, 131, 132</t>
  </si>
  <si>
    <t>ДИСПАНСЕРИЗАЦИЯ ВЗРОСЛОГО НАСЕЛЕНИЯ, II ЭТАП</t>
  </si>
  <si>
    <t xml:space="preserve">Акушерство и гинекология                                                                                                                                                                                                                                      </t>
  </si>
  <si>
    <t>B04.001.002</t>
  </si>
  <si>
    <t xml:space="preserve">Профилактический приём врача-акушера-гинеколога </t>
  </si>
  <si>
    <t>диспансеризация, II этап</t>
  </si>
  <si>
    <t>151, 152</t>
  </si>
  <si>
    <t>17</t>
  </si>
  <si>
    <t>Дематовенерология</t>
  </si>
  <si>
    <t>B04.008.002</t>
  </si>
  <si>
    <t>Профилактический приём врача-дерматовенеролога</t>
  </si>
  <si>
    <t>169, 212</t>
  </si>
  <si>
    <t>35</t>
  </si>
  <si>
    <t>B04.023.002</t>
  </si>
  <si>
    <t xml:space="preserve">Профилактический приём врача-невролога </t>
  </si>
  <si>
    <t>169</t>
  </si>
  <si>
    <t>45</t>
  </si>
  <si>
    <t>B04.028.002</t>
  </si>
  <si>
    <t xml:space="preserve">Профилактический приём врача-оториноларинголога </t>
  </si>
  <si>
    <t>46</t>
  </si>
  <si>
    <t>B04.029.002</t>
  </si>
  <si>
    <t xml:space="preserve">Профилактический приём врача-офтальмолога </t>
  </si>
  <si>
    <t xml:space="preserve">Урология                                           </t>
  </si>
  <si>
    <t>B04.053.002</t>
  </si>
  <si>
    <t xml:space="preserve">Профилактический приём врача-уролога </t>
  </si>
  <si>
    <t xml:space="preserve">Хирургия                                           </t>
  </si>
  <si>
    <t>B04.057.002</t>
  </si>
  <si>
    <t xml:space="preserve">Профилактический приём врача-хирурга </t>
  </si>
  <si>
    <t xml:space="preserve">Колопроктология                                    </t>
  </si>
  <si>
    <t>B04.018.002</t>
  </si>
  <si>
    <t>Профилактический приём врача-колопроктолога</t>
  </si>
  <si>
    <t>B04.070.003</t>
  </si>
  <si>
    <t>Индивидуальное углубленное профилактическое консультирование по коррекции факторов риска развития неинфекционных заболеваний первичное</t>
  </si>
  <si>
    <t>111, 161, 
215</t>
  </si>
  <si>
    <t>B04.070.005</t>
  </si>
  <si>
    <t>Групповое профилактическое консультирование по коррекции факторов риска развития неинфекционных заболеваний</t>
  </si>
  <si>
    <t>95</t>
  </si>
  <si>
    <t xml:space="preserve">Лечебное дело         </t>
  </si>
  <si>
    <t>161, 215</t>
  </si>
  <si>
    <t>Индивидуальное углубленное профилактическое консультирование по коррекции факторов риска развития неинфекционных заболеваний первичное*</t>
  </si>
  <si>
    <t>Групповое профилактическое консультирование по коррекции факторов риска развития неинфекционных заболеваний*</t>
  </si>
  <si>
    <t>ДИСПАНСЕРИЗАЦИЯ ВЗРОСЛОГО НАСЕЛЕНИЯ РЕПРОДУКТИВНОГО ВОЗРАСТА ПО ОЦЕНКЕ РЕПРОДУКТИВНОГО ЗДОРОВЬЯ, I ЭТАП</t>
  </si>
  <si>
    <t xml:space="preserve">Акушерство и гинекология                                                                                                                                                                                                                                     </t>
  </si>
  <si>
    <t>B04.070.002</t>
  </si>
  <si>
    <t>Индивидуальное краткое профилактическое консультирование по коррекции факторов риска развития неинфекционных заболеваний</t>
  </si>
  <si>
    <t>151, 152, 181</t>
  </si>
  <si>
    <t>207</t>
  </si>
  <si>
    <t xml:space="preserve">Акушерское дело                                                                                                                                                                                                                                           </t>
  </si>
  <si>
    <t>131, 153, 164</t>
  </si>
  <si>
    <t>131, 153, 164, 181</t>
  </si>
  <si>
    <t>Профилактический прием врача-уролога</t>
  </si>
  <si>
    <t>Профилактический прием врача-хирурга</t>
  </si>
  <si>
    <t>ДИСПАНСЕРИЗАЦИЯ ВЗРОСЛОГО НАСЕЛЕНИЯ РЕПРОДУКТИВНОГО ВОЗРАСТА ПО ОЦЕНКЕ РЕПРОДУКТИВНОГО ЗДОРОВЬЯ, II ЭТАП</t>
  </si>
  <si>
    <t>ПРОФОСМОТРЫ ВЗРОСЛОГО НАСЕЛЕНИЯ, I ЭТАП</t>
  </si>
  <si>
    <t>B04.047.002</t>
  </si>
  <si>
    <t>Профилактический приём врача-терапевта</t>
  </si>
  <si>
    <t>502</t>
  </si>
  <si>
    <t>медицинский осмотр, 
I этап</t>
  </si>
  <si>
    <t>B01.070.002</t>
  </si>
  <si>
    <t>Приём врача по медицинской профилактике</t>
  </si>
  <si>
    <t>ДИСПАНСЕРИЗАЦИЯ ДЕТЕЙ, I ЭТАП</t>
  </si>
  <si>
    <t>49</t>
  </si>
  <si>
    <t xml:space="preserve">Педиатрия                                                                                                                                                                                                                                                     </t>
  </si>
  <si>
    <t>B04.031.002</t>
  </si>
  <si>
    <t xml:space="preserve">Профилактический приём врача-педиатра </t>
  </si>
  <si>
    <t>дети</t>
  </si>
  <si>
    <t>114, 162</t>
  </si>
  <si>
    <t>B04.031.004</t>
  </si>
  <si>
    <t xml:space="preserve">Профилактический приём врача-педиатра участкового </t>
  </si>
  <si>
    <t>112</t>
  </si>
  <si>
    <t>112, 113, 114</t>
  </si>
  <si>
    <t xml:space="preserve">Неврология                                                                                                                                                                                                                                                    </t>
  </si>
  <si>
    <t>169, 114</t>
  </si>
  <si>
    <t>22</t>
  </si>
  <si>
    <t xml:space="preserve">Детская эндокринология                                                                                                                                                                                                                                        </t>
  </si>
  <si>
    <t>B04.011.002</t>
  </si>
  <si>
    <t xml:space="preserve">Профилактический приём врача-детского эндокринолога </t>
  </si>
  <si>
    <t>21</t>
  </si>
  <si>
    <t xml:space="preserve">Детская хирургия                                                                                                                                                                                                                                              </t>
  </si>
  <si>
    <t>B04.010.002</t>
  </si>
  <si>
    <t xml:space="preserve">Профилактический приём врача-детского хирурга </t>
  </si>
  <si>
    <t>79</t>
  </si>
  <si>
    <t xml:space="preserve">Травматология и ортопедия                                                                                                                                                                                                                                     </t>
  </si>
  <si>
    <t>B04.050.002</t>
  </si>
  <si>
    <t xml:space="preserve">Профилактический приём врача-травматолога-ортопеда </t>
  </si>
  <si>
    <t xml:space="preserve">Оториноларингология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</si>
  <si>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Офтальмология                                                                                                                                                                                                                                                 </t>
  </si>
  <si>
    <t>20</t>
  </si>
  <si>
    <t xml:space="preserve">Детская урология - андрология                                                                                                                                                                                                                                 </t>
  </si>
  <si>
    <t>B04.053.004</t>
  </si>
  <si>
    <t xml:space="preserve">Профилактический приём врача-детского уролога-андролога </t>
  </si>
  <si>
    <t xml:space="preserve">Стоматология детская                               </t>
  </si>
  <si>
    <t>B04.064.002</t>
  </si>
  <si>
    <t xml:space="preserve">Профилактический приём врача-стоматолога детского </t>
  </si>
  <si>
    <t>410, 420, 114</t>
  </si>
  <si>
    <t xml:space="preserve">Стоматология общей практики                        </t>
  </si>
  <si>
    <t xml:space="preserve">Стоматология 
(средний медперсонал)                 </t>
  </si>
  <si>
    <t>B04.065.004</t>
  </si>
  <si>
    <t>Профилактический приём зубного врача</t>
  </si>
  <si>
    <t>52</t>
  </si>
  <si>
    <t xml:space="preserve">Психиатрия*                                                                                                                                                                                                                                     </t>
  </si>
  <si>
    <t>B04.035.004</t>
  </si>
  <si>
    <t>Профилактический приём врача-психиатра детского</t>
  </si>
  <si>
    <t>ПРОФИЛАКТИЧЕСКИЕ МЕДИЦИНСКИЕ ОСМОТРЫ НЕСОВЕРШЕННОЛЕТНИХ, I ЭТАП</t>
  </si>
  <si>
    <t>Дети - возраст 0-17 лет; взрослые - возраст 18 лет и старше; без указания признака - все возрастные категории</t>
  </si>
  <si>
    <t>Услуга не входит в тариф на комплексное посещение по поводу профилактического медицинского осмотра или диспансеризации</t>
  </si>
  <si>
    <t xml:space="preserve">Раздел II. Простые медицинские услуги </t>
  </si>
  <si>
    <r>
      <t>Раздел ТПОМС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</si>
  <si>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Возрастная группа</t>
    </r>
    <r>
      <rPr>
        <vertAlign val="superscript"/>
        <sz val="12"/>
        <rFont val="Cambria"/>
        <family val="1"/>
        <charset val="204"/>
        <scheme val="major"/>
      </rPr>
      <t>2</t>
    </r>
  </si>
  <si>
    <t>A01.30.026</t>
  </si>
  <si>
    <t>901</t>
  </si>
  <si>
    <t>Опрос (анкетирование) на выявление неинфекционных заболеваний и факторов риска их развития*</t>
  </si>
  <si>
    <t>111, 113, 131, 
132, 161, 181, 215</t>
  </si>
  <si>
    <t xml:space="preserve">A09.05.026          </t>
  </si>
  <si>
    <t xml:space="preserve">Исследование уровня холестерина в крови            </t>
  </si>
  <si>
    <t>910, 111, 113, 131, 132, 
161, 181, 215</t>
  </si>
  <si>
    <t xml:space="preserve">A09.05.023          </t>
  </si>
  <si>
    <t xml:space="preserve">Исследование уровня глюкозы в крови   </t>
  </si>
  <si>
    <t xml:space="preserve">Общий (клинический) анализ крови                                                                                                                                                                                                                              </t>
  </si>
  <si>
    <t>910, 181</t>
  </si>
  <si>
    <t xml:space="preserve">A09.19.001.001          </t>
  </si>
  <si>
    <t xml:space="preserve">Экспресс-исследование кала на скрытую кровь  иммунохроматографическим методом  </t>
  </si>
  <si>
    <t>A09.05.130</t>
  </si>
  <si>
    <t xml:space="preserve">Исследование уровня простатспецифического антигена общего в крови            </t>
  </si>
  <si>
    <t>A26.06.041.002</t>
  </si>
  <si>
    <t>Определение суммарных антител классов M и G (anti-HCV IgG и anti-HCV IgM) к вирусу гепатита C (Hepatitis C virus) в крови</t>
  </si>
  <si>
    <t xml:space="preserve">A06.09.006          </t>
  </si>
  <si>
    <t>Флюорография лёгких</t>
  </si>
  <si>
    <t>990, 181</t>
  </si>
  <si>
    <t>A06.09.007</t>
  </si>
  <si>
    <t>Рентгенография лёгких</t>
  </si>
  <si>
    <t xml:space="preserve">A05.10.006          </t>
  </si>
  <si>
    <t>Регистрация электрокардиограммы</t>
  </si>
  <si>
    <t>111, 113, 131, 
132, 161, 181, 215 980</t>
  </si>
  <si>
    <t>A03.16.001</t>
  </si>
  <si>
    <t>Эзофагогастродуоденоскопия</t>
  </si>
  <si>
    <t>950</t>
  </si>
  <si>
    <t>A06.20.004</t>
  </si>
  <si>
    <t>Маммография**</t>
  </si>
  <si>
    <t>A02.20.001</t>
  </si>
  <si>
    <t>Осмотр шейки матки в зеркалах</t>
  </si>
  <si>
    <t>131, 151, 152, 153, 164, 181</t>
  </si>
  <si>
    <t>A11.20.025</t>
  </si>
  <si>
    <t>Получение соскоба с шейки матки***</t>
  </si>
  <si>
    <t>A04.12.005.003</t>
  </si>
  <si>
    <t>902</t>
  </si>
  <si>
    <t>диспансеризация, 
II этап</t>
  </si>
  <si>
    <t>Дуплексное сканирование брахиоцефальных артерий с цветным допплеровским картированием кровотока</t>
  </si>
  <si>
    <t>999</t>
  </si>
  <si>
    <t>A03.19.002</t>
  </si>
  <si>
    <t xml:space="preserve">Ректороманоскопия                                                                                                                                                                                                                                       </t>
  </si>
  <si>
    <t>A03.18.001</t>
  </si>
  <si>
    <t>Колоноскопия</t>
  </si>
  <si>
    <t>A12.09.001</t>
  </si>
  <si>
    <t>Исследование неспровоцированных дыхательных объёмов и потоков</t>
  </si>
  <si>
    <t>111, 113, 131, 132, 
161, 980</t>
  </si>
  <si>
    <t>990</t>
  </si>
  <si>
    <t>A12.20.001</t>
  </si>
  <si>
    <t xml:space="preserve">Микроскопическое исследование влагалищных мазков    </t>
  </si>
  <si>
    <t>131, 151, 152, 
153, 164, 181, 910</t>
  </si>
  <si>
    <t>A26.20.034.001</t>
  </si>
  <si>
    <t xml:space="preserve"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
</t>
  </si>
  <si>
    <t>А09.20.011</t>
  </si>
  <si>
    <t>Определение концентрации водородных ионов отделяемого слизистой оболочки влагалища</t>
  </si>
  <si>
    <t>131, 151, 152, 
153, 164, 181</t>
  </si>
  <si>
    <t>A26.20.009.002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</si>
  <si>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
</t>
  </si>
  <si>
    <t>9900001</t>
  </si>
  <si>
    <t>A08.20.017.002</t>
  </si>
  <si>
    <t>Жидкостное цитологическое исследование микропрепарата шейки матки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</si>
  <si>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</si>
  <si>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</si>
  <si>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</si>
  <si>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трансвагинальное</t>
  </si>
  <si>
    <t>A04.20.002</t>
  </si>
  <si>
    <t>Ультразвуковое исследование молочных желез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</si>
  <si>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</si>
  <si>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</si>
  <si>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</si>
  <si>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</si>
  <si>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A04.28.003</t>
  </si>
  <si>
    <t>Ультразвуковое исследование органов мошонки</t>
  </si>
  <si>
    <t>A26.21.036.001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</si>
  <si>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</si>
  <si>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A26.21.035.001</t>
  </si>
  <si>
    <t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</t>
  </si>
  <si>
    <t>B03.053.002</t>
  </si>
  <si>
    <t>Спермограмма</t>
  </si>
  <si>
    <t>ПРОФИЛАКТИЧЕСКИЕ МЕДИЦИНСКИЕ ОСМОТРЫ ВЗРОСЛОГО НАСЕЛЕНИЯ, I ЭТАП</t>
  </si>
  <si>
    <t>903</t>
  </si>
  <si>
    <t>медицинский осмотр, I этап</t>
  </si>
  <si>
    <t>910, 111, 113, 131, 132, 161, 181, 215</t>
  </si>
  <si>
    <t>111, 113, 131, 
132, 161, 181, 215, 980</t>
  </si>
  <si>
    <t>980</t>
  </si>
  <si>
    <t xml:space="preserve">A04.16.001          </t>
  </si>
  <si>
    <t xml:space="preserve">Ультразвуковое исследование органов брюшной полости (комплексное)                                                                                                                                                                                             </t>
  </si>
  <si>
    <t>A04.28.002.001</t>
  </si>
  <si>
    <t xml:space="preserve">Ультразвуковое исследование почек                                                                                                                                                    </t>
  </si>
  <si>
    <t xml:space="preserve">A04.10.002          </t>
  </si>
  <si>
    <t xml:space="preserve">Эхокардиография              </t>
  </si>
  <si>
    <t xml:space="preserve">A04.22.001          </t>
  </si>
  <si>
    <t xml:space="preserve">Ультразвуковое исследование щитовидной железы и паращитовидных желёз     </t>
  </si>
  <si>
    <t xml:space="preserve">A04.20.001          </t>
  </si>
  <si>
    <t xml:space="preserve">A04.28.003          </t>
  </si>
  <si>
    <t xml:space="preserve">Ультразвуковое исследование органов мошонки </t>
  </si>
  <si>
    <t>A04.04.001.001</t>
  </si>
  <si>
    <t>Ультразвуковое исследование тазобедренного сустава****</t>
  </si>
  <si>
    <t xml:space="preserve">A04.23.001          </t>
  </si>
  <si>
    <t xml:space="preserve">Нейросонография  </t>
  </si>
  <si>
    <t>A02.26.003</t>
  </si>
  <si>
    <t>Офтальмоскопия в условиях мидриаза</t>
  </si>
  <si>
    <t>114, 169</t>
  </si>
  <si>
    <t>A05.25.002</t>
  </si>
  <si>
    <t>Исследование вызванной отоакустической эмиссии</t>
  </si>
  <si>
    <t xml:space="preserve">Исследование уровня холестерина в крови экспресс методом </t>
  </si>
  <si>
    <t>«Приложение № 2.7</t>
  </si>
  <si>
    <t>Приложение № 13</t>
  </si>
  <si>
    <t>Приложение № 14</t>
  </si>
  <si>
    <t>Приложение № 15</t>
  </si>
  <si>
    <t>Раздел I. Первичная медико-санитарная помощь в амбулаторных условиях</t>
  </si>
  <si>
    <r>
      <t>Тариф на 1 услугу</t>
    </r>
    <r>
      <rPr>
        <vertAlign val="superscript"/>
        <sz val="12"/>
        <rFont val="Cambria"/>
        <family val="1"/>
        <charset val="204"/>
        <scheme val="major"/>
      </rPr>
      <t>2</t>
    </r>
  </si>
  <si>
    <t>ИСКЛЮЧИТЬ с 01.03.2026</t>
  </si>
  <si>
    <t>B04.026.001.002</t>
  </si>
  <si>
    <t>Диспансерный приём врача общей практики</t>
  </si>
  <si>
    <t>комплексное посещение</t>
  </si>
  <si>
    <t>Диспансерное наблюдение (сахарный диабет)</t>
  </si>
  <si>
    <t>B04.026.001.003</t>
  </si>
  <si>
    <t>Диспансерное наблюдение (болезни сердечно-сосудистой системы)</t>
  </si>
  <si>
    <t>B04.026.001.004</t>
  </si>
  <si>
    <t>Диспансерное наблюдение (иные заболевания)</t>
  </si>
  <si>
    <t>B04.047.003.002</t>
  </si>
  <si>
    <t xml:space="preserve">Диспансерный приём врача-терапевта участкового </t>
  </si>
  <si>
    <t>B04.047.003.003</t>
  </si>
  <si>
    <t>B04.047.003.004</t>
  </si>
  <si>
    <t>B04.031.003.002</t>
  </si>
  <si>
    <r>
      <t xml:space="preserve">Диспансерный приём врача-педиатра участкового </t>
    </r>
    <r>
      <rPr>
        <vertAlign val="superscript"/>
        <sz val="11"/>
        <rFont val="Cambria"/>
        <family val="1"/>
        <charset val="204"/>
        <scheme val="major"/>
      </rPr>
      <t>3</t>
    </r>
  </si>
  <si>
    <t>B04.031.003.003</t>
  </si>
  <si>
    <t>B04.031.003.004</t>
  </si>
  <si>
    <t>B04.031.003.001</t>
  </si>
  <si>
    <t>Диспансерное наблюдение (онкология)</t>
  </si>
  <si>
    <t xml:space="preserve">Лечебное дело 
(средний медперсонал) </t>
  </si>
  <si>
    <t>B04.001.001.004</t>
  </si>
  <si>
    <r>
      <t xml:space="preserve">Диспансерный приём врача-акушера-гинеколога </t>
    </r>
    <r>
      <rPr>
        <vertAlign val="superscript"/>
        <sz val="11"/>
        <rFont val="Cambria"/>
        <family val="1"/>
        <charset val="204"/>
        <scheme val="major"/>
      </rPr>
      <t>3</t>
    </r>
  </si>
  <si>
    <t xml:space="preserve">Диспансерный приём врача-акушера-гинеколога </t>
  </si>
  <si>
    <t>B04.047.001.002</t>
  </si>
  <si>
    <t>Диспансерный приём врача-терапевта</t>
  </si>
  <si>
    <t>B04.047.001.003</t>
  </si>
  <si>
    <t>B04.047.001.004</t>
  </si>
  <si>
    <t xml:space="preserve">Онкология                                          </t>
  </si>
  <si>
    <t>B04.027.001.001</t>
  </si>
  <si>
    <t xml:space="preserve">Диспансерный приём врача-онколога </t>
  </si>
  <si>
    <t>B04.027.001.004</t>
  </si>
  <si>
    <t>B04.014.002.004</t>
  </si>
  <si>
    <t xml:space="preserve">Диспансерный приём врача-инфекциониста </t>
  </si>
  <si>
    <t>B04.015.003.003</t>
  </si>
  <si>
    <t xml:space="preserve">Диспансерный приём врача-кардиолога </t>
  </si>
  <si>
    <t xml:space="preserve">Детская кардиология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</si>
  <si>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Диспансерный приём врача-детского кардиолога </t>
    </r>
    <r>
      <rPr>
        <vertAlign val="superscript"/>
        <sz val="11"/>
        <rFont val="Cambria"/>
        <family val="1"/>
        <charset val="204"/>
        <scheme val="major"/>
      </rPr>
      <t>3</t>
    </r>
  </si>
  <si>
    <t xml:space="preserve">Неврология                                         </t>
  </si>
  <si>
    <t>B04.023.001.004</t>
  </si>
  <si>
    <r>
      <t xml:space="preserve">Диспансерный приём врача-невролога </t>
    </r>
    <r>
      <rPr>
        <vertAlign val="superscript"/>
        <sz val="11"/>
        <rFont val="Cambria"/>
        <family val="1"/>
        <charset val="204"/>
        <scheme val="major"/>
      </rPr>
      <t>3</t>
    </r>
  </si>
  <si>
    <t xml:space="preserve">Оториноларингология                                </t>
  </si>
  <si>
    <t>B04.028.001.004</t>
  </si>
  <si>
    <r>
      <t xml:space="preserve">Диспансерный приём врача-оториноларинголога </t>
    </r>
    <r>
      <rPr>
        <vertAlign val="superscript"/>
        <sz val="11"/>
        <rFont val="Cambria"/>
        <family val="1"/>
        <charset val="204"/>
        <scheme val="major"/>
      </rPr>
      <t>3</t>
    </r>
  </si>
  <si>
    <t xml:space="preserve">Офтальмология                                      </t>
  </si>
  <si>
    <t>B04.029.001.004</t>
  </si>
  <si>
    <r>
      <t xml:space="preserve">Диспансерный приём врача-офтальмолога </t>
    </r>
    <r>
      <rPr>
        <vertAlign val="superscript"/>
        <sz val="11"/>
        <rFont val="Cambria"/>
        <family val="1"/>
        <charset val="204"/>
        <scheme val="major"/>
      </rPr>
      <t>3</t>
    </r>
  </si>
  <si>
    <t xml:space="preserve">Травматология и ортопедия                          </t>
  </si>
  <si>
    <t>B04.050.001.004</t>
  </si>
  <si>
    <r>
      <t xml:space="preserve">Диспансерный приём врача-травматолога-ортопеда </t>
    </r>
    <r>
      <rPr>
        <vertAlign val="superscript"/>
        <sz val="11"/>
        <rFont val="Cambria"/>
        <family val="1"/>
        <charset val="204"/>
        <scheme val="major"/>
      </rPr>
      <t>3</t>
    </r>
  </si>
  <si>
    <t>B04.053.001.004</t>
  </si>
  <si>
    <t xml:space="preserve">Диспансерный приём врача-уролога </t>
  </si>
  <si>
    <t>B04.057.001.004</t>
  </si>
  <si>
    <t xml:space="preserve">Диспансерный приём врача-хирурга </t>
  </si>
  <si>
    <t>B04.010.001.004</t>
  </si>
  <si>
    <r>
      <t xml:space="preserve">Диспансерный приём врача-детского хирурга </t>
    </r>
    <r>
      <rPr>
        <vertAlign val="superscript"/>
        <sz val="11"/>
        <rFont val="Cambria"/>
        <family val="1"/>
        <charset val="204"/>
        <scheme val="major"/>
      </rPr>
      <t>3</t>
    </r>
  </si>
  <si>
    <t xml:space="preserve">Эндокринология                                     </t>
  </si>
  <si>
    <t>B04.058.002.004</t>
  </si>
  <si>
    <t xml:space="preserve">Диспансерный приём врача-эндокринолога </t>
  </si>
  <si>
    <t>B04.058.002.002</t>
  </si>
  <si>
    <r>
      <t xml:space="preserve">Диспансерный приём врача-детского эндокринолога </t>
    </r>
    <r>
      <rPr>
        <vertAlign val="superscript"/>
        <sz val="11"/>
        <rFont val="Cambria"/>
        <family val="1"/>
        <charset val="204"/>
        <scheme val="major"/>
      </rPr>
      <t>3</t>
    </r>
  </si>
  <si>
    <t>Диспансерный приём врача-офтальмолога</t>
  </si>
  <si>
    <t>Диспансерный приём врача-акушера-гинеколога</t>
  </si>
  <si>
    <t>Диспансерный приём врача-невролога</t>
  </si>
  <si>
    <t>Диспансерный приём врача-оториноларинголога</t>
  </si>
  <si>
    <t>в приложение 2.5 "Тарифы на посещение"</t>
  </si>
  <si>
    <t>Действует с 01.03.2026</t>
  </si>
  <si>
    <t>Приложение № 20</t>
  </si>
  <si>
    <t>Тарифы при проведении диспансерного наблюдения отдельных категорий граждан из числа взрослого населения, а также диспансерного наблюдения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</si>
  <si>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Раздел I. Тарифы на медицинские услуги в рамках диспансерного наблюдения пациентов с болезнями системы кровообращения</t>
  </si>
  <si>
    <t>Приемы (осмотры, консультации) специалистов</t>
  </si>
  <si>
    <r>
      <t>дети</t>
    </r>
    <r>
      <rPr>
        <vertAlign val="superscript"/>
        <sz val="12"/>
        <rFont val="Cambria"/>
        <family val="1"/>
        <charset val="204"/>
        <scheme val="major"/>
      </rPr>
      <t>3</t>
    </r>
  </si>
  <si>
    <t>Диспансерный приём врача-педиатра участкового</t>
  </si>
  <si>
    <t>Диспансерный приём врача-детского кардиолога</t>
  </si>
  <si>
    <t>B01.023.001</t>
  </si>
  <si>
    <t xml:space="preserve">Приём врача-невролога первичный </t>
  </si>
  <si>
    <t>701</t>
  </si>
  <si>
    <t>посещение в составе комплексного посещения</t>
  </si>
  <si>
    <t xml:space="preserve">Кардиология                                        </t>
  </si>
  <si>
    <t>B01.015.001</t>
  </si>
  <si>
    <t xml:space="preserve">Приём врача-кардиолога первичный </t>
  </si>
  <si>
    <t>B01.015.003</t>
  </si>
  <si>
    <t>Приём врача-детского кардиолога первичный</t>
  </si>
  <si>
    <t>Простые медицинские услуги</t>
  </si>
  <si>
    <r>
      <t>Тариф 
на единицу объёма</t>
    </r>
    <r>
      <rPr>
        <vertAlign val="superscript"/>
        <sz val="12"/>
        <rFont val="Cambria"/>
        <family val="1"/>
        <charset val="204"/>
        <scheme val="major"/>
      </rPr>
      <t>2</t>
    </r>
  </si>
  <si>
    <t>наименование медицинской услуги</t>
  </si>
  <si>
    <t>9600000</t>
  </si>
  <si>
    <t>960</t>
  </si>
  <si>
    <t>диспансерное наблюдение</t>
  </si>
  <si>
    <t>A09.28.003.001</t>
  </si>
  <si>
    <t>Определение альбумина в моче</t>
  </si>
  <si>
    <t>A12.28.002</t>
  </si>
  <si>
    <t>Исследование функции нефронов по клиренсу креатинина (проба Реберга)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</si>
  <si>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</si>
  <si>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</si>
  <si>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</si>
  <si>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</si>
  <si>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A09.05.043</t>
  </si>
  <si>
    <t>Определение активности креатинкиназы в крови</t>
  </si>
  <si>
    <t>B03.016.004.001</t>
  </si>
  <si>
    <t>Анализ крови биохимический общетерапевтический               (расширенный профиль)</t>
  </si>
  <si>
    <t>B03.016.003</t>
  </si>
  <si>
    <t>Общий (клинический) анализ крови развернутый</t>
  </si>
  <si>
    <t>A12.30.014</t>
  </si>
  <si>
    <t>Определение международного нормализованного отношения (МНО)</t>
  </si>
  <si>
    <t>A05.10.006</t>
  </si>
  <si>
    <t>Включая расшифровку, описание и интерпретацию электрокардиографических данных</t>
  </si>
  <si>
    <t>A05.10.008</t>
  </si>
  <si>
    <t>Холтеровское мониторирование сердечного ритма</t>
  </si>
  <si>
    <t>A12.09.002.002</t>
  </si>
  <si>
    <t>Исследование дыхательных объемов при провокации физической нагрузкой</t>
  </si>
  <si>
    <t>Рентгенография легких</t>
  </si>
  <si>
    <t>A06.09.007.001</t>
  </si>
  <si>
    <t>Рентгенография легких с применением искусственного интеллекта</t>
  </si>
  <si>
    <t>A06.09.006</t>
  </si>
  <si>
    <t>Флюорография легких</t>
  </si>
  <si>
    <t>A06.09.006.001</t>
  </si>
  <si>
    <t>Флюорография легких с применением искусственного интеллекта</t>
  </si>
  <si>
    <t>A23.10.003</t>
  </si>
  <si>
    <t>Тестирование состояния постоянного имплантируемого антиаритмического устройства</t>
  </si>
  <si>
    <t>A02.12.002.001</t>
  </si>
  <si>
    <t xml:space="preserve">Суточное мониторирование артериального давления </t>
  </si>
  <si>
    <t>1 - базовая часть ТПОМС; 2 - сверхбазовая часть ТПОМС</t>
  </si>
  <si>
    <t>Дети - возраст 0-17 лет; взрослые - возраст 18 лет и старше</t>
  </si>
  <si>
    <t>тарифы для детей - по диспансерному наблюдению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</si>
  <si>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Раздел II. Тарифы на медицинские услуги в рамках диспансерного наблюдения пациентов с сахарным диабетом</t>
  </si>
  <si>
    <t>Диспансерный приём врача-детского эндокринолога</t>
  </si>
  <si>
    <t>B01.029.001</t>
  </si>
  <si>
    <t>Приём врача-офтальмолога первичный</t>
  </si>
  <si>
    <t>B04.058.002</t>
  </si>
  <si>
    <t>B04.058.001</t>
  </si>
  <si>
    <t xml:space="preserve">Диспансерный приём врача-детского эндокринолога </t>
  </si>
  <si>
    <t>A12.22.005</t>
  </si>
  <si>
    <t>Проведение глюкозотолерантного теста</t>
  </si>
  <si>
    <t>A09.05.020</t>
  </si>
  <si>
    <t>Исследование уровня креатинина в крови</t>
  </si>
  <si>
    <t>Раздел III. Тарифы на медицинские услуги в рамках диспансерного наблюдения пациентов с онкологическими заболеваниями</t>
  </si>
  <si>
    <t>165, 201, 216</t>
  </si>
  <si>
    <t>151, 152, 
201, 216, 950</t>
  </si>
  <si>
    <t>A03.20.001</t>
  </si>
  <si>
    <t>Кольпоскопия</t>
  </si>
  <si>
    <t>216, 950</t>
  </si>
  <si>
    <t>A03.28.001</t>
  </si>
  <si>
    <t xml:space="preserve">Цистоскопия </t>
  </si>
  <si>
    <t>A04.01.001</t>
  </si>
  <si>
    <t xml:space="preserve">Ультразвуковое исследование мягких тканей (одна анатомическая зона) </t>
  </si>
  <si>
    <t>A04.06.002</t>
  </si>
  <si>
    <t xml:space="preserve">Ультразвуковое исследование лимфатических узлов 
(одна анатомическая зона) </t>
  </si>
  <si>
    <t>A04.07.002</t>
  </si>
  <si>
    <t xml:space="preserve">Ультразвуковое исследование слюнных желез </t>
  </si>
  <si>
    <t>A04.16.001</t>
  </si>
  <si>
    <t xml:space="preserve">Ультразвуковое исследование органов брюшной полости (комплексное) </t>
  </si>
  <si>
    <t>218, 999</t>
  </si>
  <si>
    <t>A04.20.002.002</t>
  </si>
  <si>
    <t>Ультразвуковое исследование молочных желёз с допплеровским исследованием</t>
  </si>
  <si>
    <t>A04.22.001</t>
  </si>
  <si>
    <t>Ультразвуковое исследование щитовидной железы и паращитовидных желез</t>
  </si>
  <si>
    <t>A04.28.001</t>
  </si>
  <si>
    <t xml:space="preserve">Ультразвуковое исследование почек и надпочечников </t>
  </si>
  <si>
    <t>A04.28.002.003</t>
  </si>
  <si>
    <t xml:space="preserve">Ультразвуковое исследование мочевого пузыря </t>
  </si>
  <si>
    <t>A04.30.003</t>
  </si>
  <si>
    <t>Ультразвуковое исследование забрюшинного пространства</t>
  </si>
  <si>
    <t>A06.01.005</t>
  </si>
  <si>
    <t>Рентгенография мягких тканей нижней конечности</t>
  </si>
  <si>
    <t>A06.03.015</t>
  </si>
  <si>
    <t>Рентгенография поясничного отдела позвоночника</t>
  </si>
  <si>
    <t>A06.03.023</t>
  </si>
  <si>
    <t>Рентгенография ребра(ер)</t>
  </si>
  <si>
    <t>A06.03.027</t>
  </si>
  <si>
    <t>Рентгенография головки плечевой кости</t>
  </si>
  <si>
    <t>A06.03.041</t>
  </si>
  <si>
    <t xml:space="preserve">Рентгенография таза </t>
  </si>
  <si>
    <t>A06.03.053</t>
  </si>
  <si>
    <t>Рентгенография стопы в двух проекциях</t>
  </si>
  <si>
    <t>A06.03.061</t>
  </si>
  <si>
    <t>Рентгеноденситометрия</t>
  </si>
  <si>
    <t>A06.04.010</t>
  </si>
  <si>
    <t>Рентгенография плечевого сустава</t>
  </si>
  <si>
    <t>A06.04.011</t>
  </si>
  <si>
    <t xml:space="preserve">Рентгенография тазобедренного сустава </t>
  </si>
  <si>
    <t>A06.08.001</t>
  </si>
  <si>
    <t xml:space="preserve">Рентгенография носоглотки </t>
  </si>
  <si>
    <t>A06.08.003</t>
  </si>
  <si>
    <t>Рентгенография придаточных пазух носа</t>
  </si>
  <si>
    <t>A06.09.001</t>
  </si>
  <si>
    <t>Рентгеноскопия легких</t>
  </si>
  <si>
    <t>A06.11.001</t>
  </si>
  <si>
    <t>Рентгенография средостения</t>
  </si>
  <si>
    <t>A06.16.001.002</t>
  </si>
  <si>
    <t xml:space="preserve">Рентгеноскопия пищевода с контрастированием </t>
  </si>
  <si>
    <t>A06.18.001</t>
  </si>
  <si>
    <t>Ирригоскопия</t>
  </si>
  <si>
    <t>Маммография</t>
  </si>
  <si>
    <t>A06.20.004.005</t>
  </si>
  <si>
    <t>Маммография с применением искусственного интеллекта</t>
  </si>
  <si>
    <t>A06.20.004.001</t>
  </si>
  <si>
    <t>Обзорная рентгенография молочной железы в одной проекции</t>
  </si>
  <si>
    <t>A08.20.013</t>
  </si>
  <si>
    <t>Цитологическое исследование микропрепарата тканей матки</t>
  </si>
  <si>
    <t>A08.20.017</t>
  </si>
  <si>
    <t>Цитологическое исследование микропрепарата шейки матки</t>
  </si>
  <si>
    <t>A08.20.017.001</t>
  </si>
  <si>
    <t>Цитологическое исследование микропрепарата цервикального канала</t>
  </si>
  <si>
    <t>A09.05.010</t>
  </si>
  <si>
    <t>Исследование уровня общего белка в крови</t>
  </si>
  <si>
    <t>A09.05.011</t>
  </si>
  <si>
    <t xml:space="preserve">Исследование уровня альбумина в крови </t>
  </si>
  <si>
    <t>A09.05.017</t>
  </si>
  <si>
    <t>Исследование уровня мочевины в крови</t>
  </si>
  <si>
    <t>A09.05.021</t>
  </si>
  <si>
    <t xml:space="preserve">Исследование уровня общего билирубина в крови </t>
  </si>
  <si>
    <t>A09.05.022.001</t>
  </si>
  <si>
    <t>Исследование уровня билирубина связанного (конъюгированного) в крови</t>
  </si>
  <si>
    <t>A09.05.039</t>
  </si>
  <si>
    <t>Определение активности лактатдегидрогеназы в крови</t>
  </si>
  <si>
    <t>A09.05.058</t>
  </si>
  <si>
    <t>Исследование уровня паратиреоидного гормона в крови</t>
  </si>
  <si>
    <t>A09.05.063</t>
  </si>
  <si>
    <t>Исследование уровня свободного тироксина (СТ4) сыворотки крови</t>
  </si>
  <si>
    <t>A09.05.087</t>
  </si>
  <si>
    <t>Исследование уровня пролактина в крови</t>
  </si>
  <si>
    <t>A09.05.089</t>
  </si>
  <si>
    <t>Исследование уровня альфа-фетопротеина в сыворотке крови</t>
  </si>
  <si>
    <t>A09.05.090</t>
  </si>
  <si>
    <t>Исследование уровня хорионического гонадотропина (свободная бета-субъединица) в сыворотке крови</t>
  </si>
  <si>
    <t>A09.05.117</t>
  </si>
  <si>
    <t>Исследование уровня тиреоглобулина в крови</t>
  </si>
  <si>
    <t>A09.05.119</t>
  </si>
  <si>
    <t>Исследование уровня кальцитонина в крови</t>
  </si>
  <si>
    <t>Исследование уровня простатспецифического антигена общего в крови</t>
  </si>
  <si>
    <t>A09.05.130.001</t>
  </si>
  <si>
    <t>Исследование уровня простатспецифического антигена свободного в крови</t>
  </si>
  <si>
    <t>A09.05.131</t>
  </si>
  <si>
    <t>Исследование уровня лютеинизирующего гормона в сыворотке крови</t>
  </si>
  <si>
    <t>A09.05.132</t>
  </si>
  <si>
    <t>Исследование уровня фолликулостимулирующего гормона в сыворотке крови</t>
  </si>
  <si>
    <t>A09.05.153</t>
  </si>
  <si>
    <t>Исследование уровня прогестерона в крови</t>
  </si>
  <si>
    <t>A09.05.195</t>
  </si>
  <si>
    <t>Исследование уровня ракового эмбрионального антигена в крови</t>
  </si>
  <si>
    <t>A09.05.200</t>
  </si>
  <si>
    <t>Исследование уровня антигена аденогенных раков Cа 72-4 в крови</t>
  </si>
  <si>
    <t>A09.05.201</t>
  </si>
  <si>
    <t>Исследование уровня антигена аденогенных раков Cа 19-9 в крови</t>
  </si>
  <si>
    <t>A09.05.202</t>
  </si>
  <si>
    <t xml:space="preserve">Исследование уровня антигена аденогенных раков Cа 125 в крови </t>
  </si>
  <si>
    <t>A09.05.231</t>
  </si>
  <si>
    <t>Исследование уровня опухолеассоциированного маркёра 15-3 в крови</t>
  </si>
  <si>
    <t>A09.05.300</t>
  </si>
  <si>
    <t>Определение секреторного белка эпидидимиса человека 4 (HE4) в крови</t>
  </si>
  <si>
    <t>A12.05.121</t>
  </si>
  <si>
    <t xml:space="preserve">Дифференцированный подсчет лейкоцитов (лейкоцитарная формула) </t>
  </si>
  <si>
    <t>A12.06.017</t>
  </si>
  <si>
    <t>Определение содержания антител к тироглобулину в сыворотке крови</t>
  </si>
  <si>
    <t>A14.18.002</t>
  </si>
  <si>
    <t>Введение бария через колостому</t>
  </si>
  <si>
    <t>B03.005.006</t>
  </si>
  <si>
    <t>Коагулограмма (ориентировочное исследование системы гемостаза)</t>
  </si>
  <si>
    <t>B03.016.004</t>
  </si>
  <si>
    <t>Анализ крови биохимический общетерапевтический</t>
  </si>
  <si>
    <t>A09.05.246</t>
  </si>
  <si>
    <t>Исследование уровня нейронспецифической енолазы в крови</t>
  </si>
  <si>
    <t xml:space="preserve">Раздел IV. Тарифы на медицинские услуги в рамках диспансерного наблюдения пациентов по прочим профилям </t>
  </si>
  <si>
    <r>
      <t>151, 152,</t>
    </r>
    <r>
      <rPr>
        <sz val="11"/>
        <color theme="5"/>
        <rFont val="Cambria"/>
        <family val="1"/>
        <charset val="204"/>
        <scheme val="major"/>
      </rPr>
      <t xml:space="preserve"> 169</t>
    </r>
  </si>
  <si>
    <t xml:space="preserve">Диспансерный приём врача-детского хирурга </t>
  </si>
  <si>
    <t xml:space="preserve">Диспансерный приём врача-невролога </t>
  </si>
  <si>
    <t xml:space="preserve">Диспансерный приём врача-оториноларинголога </t>
  </si>
  <si>
    <t xml:space="preserve">Диспансерный приём врача-офтальмолога </t>
  </si>
  <si>
    <t xml:space="preserve">Диспансерный приём врача-педиатра участкового </t>
  </si>
  <si>
    <t xml:space="preserve">Диспансерный приём врача-травматолога-ортопеда </t>
  </si>
  <si>
    <t>169, 235</t>
  </si>
  <si>
    <t>169, 211</t>
  </si>
  <si>
    <t xml:space="preserve">Гастроэнтерология                                  </t>
  </si>
  <si>
    <t>B01.004.001</t>
  </si>
  <si>
    <t xml:space="preserve">Приём врача-гастроэнтеролога первичный </t>
  </si>
  <si>
    <t xml:space="preserve">Нефрология                                         </t>
  </si>
  <si>
    <t>B01.025.001</t>
  </si>
  <si>
    <t xml:space="preserve">Приём врача-нефролога первичный </t>
  </si>
  <si>
    <t>B01.058.001</t>
  </si>
  <si>
    <t xml:space="preserve">Приём врача-эндокринолога первичный </t>
  </si>
  <si>
    <t xml:space="preserve">Дерматовенерология                                 </t>
  </si>
  <si>
    <t>B01.008.001</t>
  </si>
  <si>
    <t xml:space="preserve">Приём врача-дерматовенеролога первичный </t>
  </si>
  <si>
    <t>165, 201, 211, 216</t>
  </si>
  <si>
    <t>B01.027.001</t>
  </si>
  <si>
    <t xml:space="preserve">Приём врача-онколога первичный </t>
  </si>
  <si>
    <t>B01.057.001</t>
  </si>
  <si>
    <t xml:space="preserve">Приём врача-хирурга первичный </t>
  </si>
  <si>
    <t xml:space="preserve">Пульмонология                                      </t>
  </si>
  <si>
    <t>B01.037.001</t>
  </si>
  <si>
    <t xml:space="preserve">Приём врача-пульмонолога первичный </t>
  </si>
  <si>
    <t xml:space="preserve">Аллергология и иммунология                         </t>
  </si>
  <si>
    <t>B01.002.001</t>
  </si>
  <si>
    <t>Приём врача-аллерголога-иммунолога первичный</t>
  </si>
  <si>
    <t>151, 152, 169</t>
  </si>
  <si>
    <t>B01.001.001</t>
  </si>
  <si>
    <t xml:space="preserve">Приём врача-акушера-гинеколога первичный </t>
  </si>
  <si>
    <t>A09.05.057</t>
  </si>
  <si>
    <t>Исследование уровня гастрина сыворотки крови</t>
  </si>
  <si>
    <t>A09.05.180</t>
  </si>
  <si>
    <t>Определение активности панкреатической амилазы в крови</t>
  </si>
  <si>
    <t>A12.06.045</t>
  </si>
  <si>
    <t xml:space="preserve">Определение содержания антител к тиреопероксидазе в крови                                                                                                                                                                                                               </t>
  </si>
  <si>
    <t>A09.05.069</t>
  </si>
  <si>
    <t>Исследование уровня альдостерона в крови</t>
  </si>
  <si>
    <t>A09.05.203</t>
  </si>
  <si>
    <t>Исследование уровня антигена гранулезоклеточной опухоли ингибина B в крови</t>
  </si>
  <si>
    <t>A09.28.012</t>
  </si>
  <si>
    <t>Исследование уровня кальция в моче</t>
  </si>
  <si>
    <t>A08.20.004</t>
  </si>
  <si>
    <t>Цитологическое исследование аспирата из полости матки</t>
  </si>
  <si>
    <t>A11.01.001</t>
  </si>
  <si>
    <t>Биопсия кожи</t>
  </si>
  <si>
    <t>A04.14.001</t>
  </si>
  <si>
    <t xml:space="preserve">Ультразвуковое исследование печени </t>
  </si>
  <si>
    <t>A04.26.002</t>
  </si>
  <si>
    <t>Ультразвуковое исследование глазного яблока</t>
  </si>
  <si>
    <t xml:space="preserve">A03.08.001.001 </t>
  </si>
  <si>
    <t>Видеоларингоскопия</t>
  </si>
  <si>
    <t xml:space="preserve">Исследование неспровоцированных дыхательных объемов и потоков </t>
  </si>
  <si>
    <t>A06.03.018</t>
  </si>
  <si>
    <t>Рентгенография позвоночника, специальные исследования и проекции</t>
  </si>
  <si>
    <t>«Приложение № 2.12</t>
  </si>
  <si>
    <t>Приложение № 16</t>
  </si>
  <si>
    <t>Приложение № 17</t>
  </si>
  <si>
    <t>Приложение № 18</t>
  </si>
  <si>
    <t>Приложение № 19</t>
  </si>
  <si>
    <t>Приложение № 2</t>
  </si>
  <si>
    <t xml:space="preserve">* </t>
  </si>
  <si>
    <t>Услуга включает: 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врача, антропометрия, расчет индекса массы тела, измерение артериального и внутриглазного давления</t>
  </si>
  <si>
    <t>Услуга включает проведение исследования обоих молочных желез в двух проекциях</t>
  </si>
  <si>
    <t>***</t>
  </si>
  <si>
    <t>Услуга включает: взятие мазка с шейки матки и цервикального канала, цитологическое исследование мазка методом Папаниколау</t>
  </si>
  <si>
    <t>****</t>
  </si>
  <si>
    <t>Услуга включает проведение исследования обоих суставов</t>
  </si>
</sst>
</file>

<file path=xl/styles.xml><?xml version="1.0" encoding="utf-8"?>
<styleSheet xmlns="http://schemas.openxmlformats.org/spreadsheetml/2006/main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0"/>
    <numFmt numFmtId="167" formatCode="#,##0.000"/>
    <numFmt numFmtId="168" formatCode="0.0000000"/>
    <numFmt numFmtId="169" formatCode="#,##0.00000"/>
    <numFmt numFmtId="170" formatCode="0.00000"/>
  </numFmts>
  <fonts count="97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2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  <font>
      <sz val="16"/>
      <color theme="1"/>
      <name val="Cambria"/>
      <family val="1"/>
      <charset val="204"/>
      <scheme val="major"/>
    </font>
    <font>
      <sz val="14"/>
      <color theme="1"/>
      <name val="Times New Roman"/>
      <family val="2"/>
      <charset val="204"/>
    </font>
    <font>
      <sz val="12"/>
      <color theme="1"/>
      <name val="Cambria"/>
      <family val="1"/>
      <charset val="204"/>
      <scheme val="major"/>
    </font>
    <font>
      <i/>
      <sz val="14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4"/>
      <color theme="1"/>
      <name val="Cambria"/>
      <family val="2"/>
      <charset val="204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theme="3" tint="0.39997558519241921"/>
      <name val="Cambria"/>
      <family val="1"/>
      <charset val="204"/>
    </font>
    <font>
      <b/>
      <sz val="14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vertAlign val="subscript"/>
      <sz val="11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b/>
      <sz val="11"/>
      <name val="Calibri"/>
      <family val="2"/>
      <charset val="204"/>
    </font>
    <font>
      <i/>
      <sz val="11"/>
      <name val="Cambria"/>
      <family val="1"/>
      <charset val="204"/>
      <scheme val="major"/>
    </font>
    <font>
      <b/>
      <sz val="11"/>
      <color theme="1"/>
      <name val="Calibri"/>
      <family val="2"/>
      <charset val="204"/>
    </font>
    <font>
      <i/>
      <sz val="11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</font>
    <font>
      <sz val="11"/>
      <color theme="1"/>
      <name val="Cambria"/>
      <family val="1"/>
      <charset val="204"/>
    </font>
    <font>
      <sz val="12"/>
      <name val="Cambria"/>
      <family val="1"/>
      <charset val="204"/>
      <scheme val="major"/>
    </font>
    <font>
      <i/>
      <sz val="14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b/>
      <sz val="14"/>
      <color theme="3" tint="0.39997558519241921"/>
      <name val="Cambria"/>
      <family val="1"/>
      <charset val="204"/>
      <scheme val="major"/>
    </font>
    <font>
      <vertAlign val="superscript"/>
      <sz val="12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sz val="10"/>
      <color indexed="8"/>
      <name val="MS Sans Serif"/>
      <family val="2"/>
      <charset val="204"/>
    </font>
    <font>
      <sz val="10"/>
      <color indexed="8"/>
      <name val="Cambria"/>
      <family val="1"/>
      <charset val="204"/>
      <scheme val="major"/>
    </font>
    <font>
      <sz val="12"/>
      <name val="Calibri"/>
      <family val="2"/>
      <charset val="204"/>
      <scheme val="minor"/>
    </font>
    <font>
      <sz val="12"/>
      <color indexed="8"/>
      <name val="Cambria"/>
      <family val="1"/>
      <charset val="204"/>
      <scheme val="major"/>
    </font>
    <font>
      <b/>
      <sz val="16"/>
      <color theme="1"/>
      <name val="Cambria"/>
      <family val="1"/>
      <charset val="204"/>
      <scheme val="major"/>
    </font>
    <font>
      <b/>
      <vertAlign val="subscript"/>
      <sz val="14"/>
      <color theme="1"/>
      <name val="Cambria"/>
      <family val="1"/>
      <charset val="204"/>
      <scheme val="major"/>
    </font>
    <font>
      <vertAlign val="subscript"/>
      <sz val="12"/>
      <color indexed="8"/>
      <name val="Cambria"/>
      <family val="1"/>
      <charset val="204"/>
      <scheme val="major"/>
    </font>
    <font>
      <vertAlign val="subscript"/>
      <sz val="12"/>
      <color theme="1"/>
      <name val="Cambria"/>
      <family val="1"/>
      <charset val="204"/>
      <scheme val="major"/>
    </font>
    <font>
      <sz val="11"/>
      <color indexed="8"/>
      <name val="Cambria"/>
      <family val="1"/>
      <charset val="204"/>
    </font>
    <font>
      <vertAlign val="subscript"/>
      <sz val="11"/>
      <color indexed="8"/>
      <name val="Cambria"/>
      <family val="1"/>
      <charset val="204"/>
    </font>
    <font>
      <sz val="12"/>
      <color theme="1"/>
      <name val="Calibri"/>
      <family val="2"/>
      <charset val="204"/>
    </font>
    <font>
      <sz val="16"/>
      <name val="Cambria"/>
      <family val="1"/>
      <charset val="204"/>
      <scheme val="major"/>
    </font>
    <font>
      <b/>
      <i/>
      <sz val="14"/>
      <name val="Cambria"/>
      <family val="1"/>
      <charset val="204"/>
      <scheme val="major"/>
    </font>
    <font>
      <sz val="11.3"/>
      <name val="Cambria"/>
      <family val="1"/>
      <charset val="204"/>
      <scheme val="major"/>
    </font>
    <font>
      <vertAlign val="superscript"/>
      <sz val="11"/>
      <name val="Cambria"/>
      <family val="1"/>
      <charset val="204"/>
      <scheme val="major"/>
    </font>
    <font>
      <i/>
      <sz val="12"/>
      <name val="Cambria"/>
      <family val="1"/>
      <charset val="204"/>
      <scheme val="major"/>
    </font>
    <font>
      <i/>
      <vertAlign val="superscript"/>
      <sz val="12"/>
      <name val="Cambria"/>
      <family val="1"/>
      <charset val="204"/>
      <scheme val="major"/>
    </font>
    <font>
      <i/>
      <sz val="12"/>
      <name val="Times New Roman"/>
      <family val="1"/>
      <charset val="204"/>
    </font>
    <font>
      <b/>
      <sz val="14"/>
      <name val="Calibri"/>
      <family val="2"/>
      <charset val="204"/>
    </font>
    <font>
      <b/>
      <sz val="12"/>
      <color rgb="FF000000"/>
      <name val="Cambria"/>
      <family val="1"/>
      <charset val="204"/>
    </font>
    <font>
      <sz val="12"/>
      <color rgb="FF000000"/>
      <name val="Cambria"/>
      <family val="1"/>
      <charset val="204"/>
    </font>
    <font>
      <sz val="12"/>
      <name val="Cambria"/>
      <family val="1"/>
      <charset val="204"/>
    </font>
    <font>
      <i/>
      <sz val="16"/>
      <name val="Cambria"/>
      <family val="1"/>
      <charset val="204"/>
      <scheme val="major"/>
    </font>
    <font>
      <sz val="10"/>
      <color indexed="56"/>
      <name val="Cambria"/>
      <family val="1"/>
      <charset val="204"/>
      <scheme val="major"/>
    </font>
    <font>
      <b/>
      <sz val="14"/>
      <color theme="1"/>
      <name val="Calibri"/>
      <family val="2"/>
      <charset val="204"/>
    </font>
    <font>
      <sz val="11"/>
      <name val="Cambria"/>
      <family val="1"/>
      <charset val="204"/>
    </font>
    <font>
      <sz val="11"/>
      <color indexed="8"/>
      <name val="Cambria"/>
      <family val="1"/>
      <charset val="204"/>
      <scheme val="major"/>
    </font>
    <font>
      <b/>
      <sz val="16"/>
      <name val="Cambria"/>
      <family val="1"/>
      <charset val="204"/>
    </font>
    <font>
      <sz val="12"/>
      <color rgb="FFFF0000"/>
      <name val="Cambria"/>
      <family val="1"/>
      <charset val="204"/>
      <scheme val="major"/>
    </font>
    <font>
      <sz val="10"/>
      <name val="Calibri"/>
      <family val="2"/>
      <charset val="204"/>
      <scheme val="minor"/>
    </font>
    <font>
      <b/>
      <sz val="12"/>
      <color theme="1"/>
      <name val="Cambria"/>
      <family val="1"/>
      <charset val="204"/>
      <scheme val="major"/>
    </font>
    <font>
      <i/>
      <sz val="16"/>
      <name val="Cambria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Cambria"/>
      <family val="1"/>
      <charset val="204"/>
    </font>
    <font>
      <b/>
      <sz val="10"/>
      <name val="Cambria"/>
      <family val="1"/>
      <charset val="204"/>
      <scheme val="major"/>
    </font>
    <font>
      <sz val="12"/>
      <color rgb="FFFF0000"/>
      <name val="Calibri"/>
      <family val="2"/>
      <charset val="204"/>
      <scheme val="minor"/>
    </font>
    <font>
      <vertAlign val="superscript"/>
      <sz val="12"/>
      <color indexed="8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b/>
      <sz val="12"/>
      <name val="Cambria"/>
      <family val="1"/>
      <charset val="204"/>
    </font>
    <font>
      <sz val="14"/>
      <name val="Times New Roman"/>
      <family val="2"/>
      <charset val="204"/>
    </font>
    <font>
      <i/>
      <vertAlign val="superscript"/>
      <sz val="11"/>
      <name val="Cambria"/>
      <family val="1"/>
      <charset val="204"/>
      <scheme val="major"/>
    </font>
    <font>
      <sz val="11"/>
      <name val="Calibri"/>
      <family val="2"/>
      <charset val="204"/>
    </font>
    <font>
      <sz val="12"/>
      <name val="Times New Roman"/>
      <family val="2"/>
      <charset val="204"/>
    </font>
    <font>
      <sz val="10"/>
      <name val="Times New Roman"/>
      <family val="2"/>
      <charset val="204"/>
    </font>
    <font>
      <b/>
      <sz val="12"/>
      <color theme="5"/>
      <name val="Cambria"/>
      <family val="1"/>
      <charset val="204"/>
      <scheme val="major"/>
    </font>
    <font>
      <b/>
      <i/>
      <sz val="11"/>
      <name val="Cambria"/>
      <family val="1"/>
      <charset val="204"/>
      <scheme val="major"/>
    </font>
    <font>
      <sz val="11"/>
      <color theme="5"/>
      <name val="Cambria"/>
      <family val="1"/>
      <charset val="204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4E1CE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1">
    <xf numFmtId="0" fontId="0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22" fillId="0" borderId="0"/>
    <xf numFmtId="0" fontId="22" fillId="0" borderId="0"/>
    <xf numFmtId="164" fontId="2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>
      <alignment vertical="top"/>
    </xf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12" fillId="0" borderId="0"/>
    <xf numFmtId="0" fontId="24" fillId="0" borderId="0"/>
    <xf numFmtId="0" fontId="8" fillId="0" borderId="0"/>
    <xf numFmtId="0" fontId="9" fillId="0" borderId="0"/>
    <xf numFmtId="0" fontId="25" fillId="0" borderId="0"/>
    <xf numFmtId="0" fontId="23" fillId="0" borderId="0">
      <alignment vertical="top"/>
    </xf>
    <xf numFmtId="0" fontId="14" fillId="0" borderId="0"/>
    <xf numFmtId="0" fontId="14" fillId="0" borderId="0"/>
    <xf numFmtId="0" fontId="23" fillId="0" borderId="0"/>
    <xf numFmtId="0" fontId="26" fillId="0" borderId="0"/>
    <xf numFmtId="0" fontId="26" fillId="0" borderId="0"/>
    <xf numFmtId="0" fontId="23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3" fillId="0" borderId="0"/>
    <xf numFmtId="0" fontId="2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26" fillId="0" borderId="0">
      <alignment vertical="top"/>
    </xf>
    <xf numFmtId="0" fontId="12" fillId="0" borderId="0"/>
    <xf numFmtId="0" fontId="28" fillId="0" borderId="0"/>
    <xf numFmtId="0" fontId="23" fillId="0" borderId="0"/>
    <xf numFmtId="0" fontId="26" fillId="0" borderId="0"/>
    <xf numFmtId="0" fontId="12" fillId="0" borderId="0"/>
    <xf numFmtId="0" fontId="29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23" fillId="0" borderId="0">
      <alignment vertical="top"/>
    </xf>
    <xf numFmtId="0" fontId="12" fillId="0" borderId="0"/>
    <xf numFmtId="9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>
      <alignment vertical="top"/>
    </xf>
    <xf numFmtId="0" fontId="12" fillId="0" borderId="0">
      <alignment vertical="top"/>
    </xf>
    <xf numFmtId="0" fontId="7" fillId="0" borderId="0"/>
    <xf numFmtId="0" fontId="7" fillId="0" borderId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>
      <alignment vertical="top"/>
    </xf>
    <xf numFmtId="0" fontId="5" fillId="0" borderId="0"/>
    <xf numFmtId="0" fontId="22" fillId="0" borderId="0"/>
    <xf numFmtId="0" fontId="49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61">
    <xf numFmtId="0" fontId="0" fillId="0" borderId="0" xfId="0"/>
    <xf numFmtId="0" fontId="10" fillId="0" borderId="0" xfId="0" applyFont="1"/>
    <xf numFmtId="0" fontId="11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5" fillId="0" borderId="0" xfId="0" applyFont="1"/>
    <xf numFmtId="0" fontId="0" fillId="0" borderId="0" xfId="0" applyAlignment="1">
      <alignment vertical="center"/>
    </xf>
    <xf numFmtId="0" fontId="17" fillId="0" borderId="0" xfId="3" applyFont="1"/>
    <xf numFmtId="0" fontId="17" fillId="0" borderId="0" xfId="4" applyFont="1" applyAlignment="1">
      <alignment vertical="center"/>
    </xf>
    <xf numFmtId="0" fontId="17" fillId="0" borderId="2" xfId="3" applyFont="1" applyBorder="1"/>
    <xf numFmtId="0" fontId="9" fillId="0" borderId="0" xfId="30"/>
    <xf numFmtId="0" fontId="31" fillId="0" borderId="0" xfId="30" applyFont="1" applyAlignment="1">
      <alignment horizontal="right"/>
    </xf>
    <xf numFmtId="0" fontId="32" fillId="0" borderId="0" xfId="30" applyFont="1" applyAlignment="1">
      <alignment horizontal="right"/>
    </xf>
    <xf numFmtId="0" fontId="32" fillId="0" borderId="0" xfId="0" applyFont="1" applyAlignment="1">
      <alignment horizontal="right"/>
    </xf>
    <xf numFmtId="0" fontId="10" fillId="0" borderId="0" xfId="30" applyFont="1"/>
    <xf numFmtId="49" fontId="10" fillId="0" borderId="0" xfId="30" applyNumberFormat="1" applyFont="1"/>
    <xf numFmtId="0" fontId="11" fillId="0" borderId="0" xfId="30" applyFont="1" applyAlignment="1">
      <alignment horizontal="right"/>
    </xf>
    <xf numFmtId="0" fontId="10" fillId="0" borderId="0" xfId="30" applyFont="1" applyAlignment="1">
      <alignment horizontal="right"/>
    </xf>
    <xf numFmtId="0" fontId="10" fillId="0" borderId="0" xfId="86" applyFont="1" applyBorder="1"/>
    <xf numFmtId="0" fontId="10" fillId="0" borderId="0" xfId="84" applyFont="1" applyBorder="1"/>
    <xf numFmtId="0" fontId="13" fillId="0" borderId="0" xfId="84" applyFont="1" applyBorder="1"/>
    <xf numFmtId="0" fontId="13" fillId="0" borderId="0" xfId="86" applyFont="1" applyBorder="1"/>
    <xf numFmtId="0" fontId="15" fillId="0" borderId="0" xfId="30" applyFont="1"/>
    <xf numFmtId="49" fontId="15" fillId="0" borderId="0" xfId="30" applyNumberFormat="1" applyFont="1"/>
    <xf numFmtId="0" fontId="15" fillId="0" borderId="0" xfId="24" applyFont="1"/>
    <xf numFmtId="49" fontId="15" fillId="0" borderId="0" xfId="24" applyNumberFormat="1" applyFont="1"/>
    <xf numFmtId="0" fontId="15" fillId="0" borderId="0" xfId="19" applyFont="1"/>
    <xf numFmtId="0" fontId="17" fillId="0" borderId="0" xfId="19" applyFont="1"/>
    <xf numFmtId="0" fontId="17" fillId="0" borderId="0" xfId="24" applyFont="1"/>
    <xf numFmtId="0" fontId="17" fillId="2" borderId="1" xfId="26" applyFont="1" applyFill="1" applyBorder="1" applyAlignment="1">
      <alignment horizontal="center" vertical="center" wrapText="1"/>
    </xf>
    <xf numFmtId="49" fontId="17" fillId="2" borderId="1" xfId="26" applyNumberFormat="1" applyFont="1" applyFill="1" applyBorder="1" applyAlignment="1">
      <alignment horizontal="center" vertical="center" wrapText="1"/>
    </xf>
    <xf numFmtId="49" fontId="18" fillId="0" borderId="1" xfId="26" applyNumberFormat="1" applyFont="1" applyFill="1" applyBorder="1" applyAlignment="1">
      <alignment horizontal="center" vertical="center" wrapText="1"/>
    </xf>
    <xf numFmtId="0" fontId="18" fillId="0" borderId="1" xfId="26" applyFont="1" applyFill="1" applyBorder="1" applyAlignment="1">
      <alignment horizontal="center" vertical="center" wrapText="1"/>
    </xf>
    <xf numFmtId="49" fontId="36" fillId="0" borderId="1" xfId="26" applyNumberFormat="1" applyFont="1" applyFill="1" applyBorder="1" applyAlignment="1">
      <alignment horizontal="center" vertical="center" wrapText="1"/>
    </xf>
    <xf numFmtId="0" fontId="18" fillId="0" borderId="0" xfId="19" applyFont="1"/>
    <xf numFmtId="0" fontId="18" fillId="0" borderId="0" xfId="24" applyFont="1"/>
    <xf numFmtId="4" fontId="17" fillId="0" borderId="0" xfId="19" applyNumberFormat="1" applyFont="1" applyAlignment="1">
      <alignment vertical="center"/>
    </xf>
    <xf numFmtId="0" fontId="17" fillId="0" borderId="0" xfId="19" applyFont="1" applyAlignment="1">
      <alignment vertical="center"/>
    </xf>
    <xf numFmtId="0" fontId="17" fillId="0" borderId="0" xfId="24" applyFont="1" applyAlignment="1">
      <alignment vertical="center"/>
    </xf>
    <xf numFmtId="4" fontId="17" fillId="0" borderId="0" xfId="19" applyNumberFormat="1" applyFont="1" applyFill="1" applyAlignment="1">
      <alignment vertical="center"/>
    </xf>
    <xf numFmtId="0" fontId="17" fillId="0" borderId="0" xfId="24" applyFont="1" applyFill="1" applyAlignment="1">
      <alignment vertical="center"/>
    </xf>
    <xf numFmtId="49" fontId="17" fillId="0" borderId="0" xfId="24" applyNumberFormat="1" applyFont="1"/>
    <xf numFmtId="49" fontId="19" fillId="3" borderId="1" xfId="21" applyNumberFormat="1" applyFont="1" applyFill="1" applyBorder="1" applyAlignment="1">
      <alignment horizontal="center" vertical="center"/>
    </xf>
    <xf numFmtId="0" fontId="19" fillId="3" borderId="1" xfId="21" applyFont="1" applyFill="1" applyBorder="1" applyAlignment="1">
      <alignment vertical="center"/>
    </xf>
    <xf numFmtId="0" fontId="20" fillId="3" borderId="1" xfId="16" applyFont="1" applyFill="1" applyBorder="1" applyAlignment="1">
      <alignment vertical="center"/>
    </xf>
    <xf numFmtId="3" fontId="20" fillId="3" borderId="1" xfId="16" applyNumberFormat="1" applyFont="1" applyFill="1" applyBorder="1" applyAlignment="1">
      <alignment horizontal="center" vertical="center"/>
    </xf>
    <xf numFmtId="0" fontId="39" fillId="3" borderId="1" xfId="16" applyFont="1" applyFill="1" applyBorder="1" applyAlignment="1">
      <alignment horizontal="center" vertical="center"/>
    </xf>
    <xf numFmtId="4" fontId="20" fillId="3" borderId="1" xfId="16" applyNumberFormat="1" applyFont="1" applyFill="1" applyBorder="1" applyAlignment="1">
      <alignment horizontal="center" vertical="center"/>
    </xf>
    <xf numFmtId="166" fontId="37" fillId="3" borderId="1" xfId="16" applyNumberFormat="1" applyFont="1" applyFill="1" applyBorder="1" applyAlignment="1">
      <alignment horizontal="center" vertical="center"/>
    </xf>
    <xf numFmtId="49" fontId="21" fillId="0" borderId="1" xfId="16" applyNumberFormat="1" applyFont="1" applyBorder="1" applyAlignment="1">
      <alignment horizontal="center" vertical="center"/>
    </xf>
    <xf numFmtId="0" fontId="21" fillId="0" borderId="1" xfId="16" applyFont="1" applyBorder="1" applyAlignment="1">
      <alignment vertical="center"/>
    </xf>
    <xf numFmtId="3" fontId="21" fillId="0" borderId="1" xfId="16" applyNumberFormat="1" applyFont="1" applyFill="1" applyBorder="1" applyAlignment="1">
      <alignment horizontal="center" vertical="center"/>
    </xf>
    <xf numFmtId="4" fontId="21" fillId="0" borderId="1" xfId="16" applyNumberFormat="1" applyFont="1" applyBorder="1" applyAlignment="1">
      <alignment horizontal="center" vertical="center"/>
    </xf>
    <xf numFmtId="0" fontId="40" fillId="0" borderId="1" xfId="16" applyFont="1" applyBorder="1" applyAlignment="1">
      <alignment horizontal="center" vertical="center"/>
    </xf>
    <xf numFmtId="166" fontId="21" fillId="0" borderId="1" xfId="16" applyNumberFormat="1" applyFont="1" applyBorder="1" applyAlignment="1">
      <alignment horizontal="center" vertical="center"/>
    </xf>
    <xf numFmtId="3" fontId="21" fillId="0" borderId="1" xfId="16" applyNumberFormat="1" applyFont="1" applyBorder="1" applyAlignment="1">
      <alignment horizontal="center" vertical="center"/>
    </xf>
    <xf numFmtId="0" fontId="38" fillId="0" borderId="1" xfId="16" applyFont="1" applyFill="1" applyBorder="1" applyAlignment="1">
      <alignment horizontal="center" vertical="center"/>
    </xf>
    <xf numFmtId="0" fontId="21" fillId="0" borderId="1" xfId="16" applyFont="1" applyFill="1" applyBorder="1" applyAlignment="1">
      <alignment vertical="center"/>
    </xf>
    <xf numFmtId="0" fontId="17" fillId="0" borderId="1" xfId="0" applyFont="1" applyBorder="1" applyAlignment="1">
      <alignment vertical="center"/>
    </xf>
    <xf numFmtId="166" fontId="21" fillId="0" borderId="1" xfId="16" applyNumberFormat="1" applyFont="1" applyFill="1" applyBorder="1" applyAlignment="1">
      <alignment horizontal="center" vertical="center"/>
    </xf>
    <xf numFmtId="4" fontId="21" fillId="0" borderId="1" xfId="16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40" fillId="0" borderId="1" xfId="16" applyFont="1" applyFill="1" applyBorder="1" applyAlignment="1">
      <alignment horizontal="center" vertical="center"/>
    </xf>
    <xf numFmtId="0" fontId="38" fillId="0" borderId="1" xfId="16" applyFont="1" applyBorder="1" applyAlignment="1">
      <alignment horizontal="center" vertical="center"/>
    </xf>
    <xf numFmtId="0" fontId="17" fillId="0" borderId="0" xfId="16" applyFont="1" applyAlignment="1">
      <alignment vertical="center"/>
    </xf>
    <xf numFmtId="0" fontId="42" fillId="0" borderId="0" xfId="24" applyFont="1"/>
    <xf numFmtId="0" fontId="15" fillId="0" borderId="0" xfId="0" applyFont="1" applyBorder="1"/>
    <xf numFmtId="0" fontId="43" fillId="0" borderId="0" xfId="0" applyFont="1"/>
    <xf numFmtId="0" fontId="21" fillId="0" borderId="1" xfId="7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1" fillId="0" borderId="0" xfId="0" applyFont="1"/>
    <xf numFmtId="0" fontId="21" fillId="2" borderId="1" xfId="16" applyFont="1" applyFill="1" applyBorder="1" applyAlignment="1">
      <alignment vertical="center"/>
    </xf>
    <xf numFmtId="0" fontId="38" fillId="2" borderId="1" xfId="16" applyFont="1" applyFill="1" applyBorder="1" applyAlignment="1">
      <alignment horizontal="center" vertical="center"/>
    </xf>
    <xf numFmtId="166" fontId="21" fillId="2" borderId="1" xfId="16" applyNumberFormat="1" applyFont="1" applyFill="1" applyBorder="1" applyAlignment="1">
      <alignment horizontal="center" vertical="center"/>
    </xf>
    <xf numFmtId="4" fontId="21" fillId="2" borderId="1" xfId="16" applyNumberFormat="1" applyFont="1" applyFill="1" applyBorder="1" applyAlignment="1">
      <alignment horizontal="center" vertical="center"/>
    </xf>
    <xf numFmtId="3" fontId="21" fillId="2" borderId="1" xfId="16" applyNumberFormat="1" applyFont="1" applyFill="1" applyBorder="1" applyAlignment="1">
      <alignment horizontal="center" vertical="center"/>
    </xf>
    <xf numFmtId="0" fontId="40" fillId="2" borderId="1" xfId="16" applyFont="1" applyFill="1" applyBorder="1" applyAlignment="1">
      <alignment horizontal="center" vertical="center"/>
    </xf>
    <xf numFmtId="0" fontId="10" fillId="0" borderId="0" xfId="244" applyFont="1" applyBorder="1"/>
    <xf numFmtId="0" fontId="13" fillId="0" borderId="0" xfId="244" applyFont="1" applyBorder="1"/>
    <xf numFmtId="49" fontId="11" fillId="0" borderId="0" xfId="0" applyNumberFormat="1" applyFont="1" applyAlignment="1">
      <alignment horizontal="center" vertical="center" wrapText="1"/>
    </xf>
    <xf numFmtId="0" fontId="15" fillId="0" borderId="0" xfId="2" applyFont="1"/>
    <xf numFmtId="0" fontId="14" fillId="0" borderId="0" xfId="2" applyFont="1"/>
    <xf numFmtId="0" fontId="16" fillId="0" borderId="0" xfId="0" applyFont="1" applyAlignment="1">
      <alignment vertical="center" wrapText="1"/>
    </xf>
    <xf numFmtId="0" fontId="15" fillId="0" borderId="0" xfId="245" applyFont="1"/>
    <xf numFmtId="49" fontId="15" fillId="0" borderId="0" xfId="245" applyNumberFormat="1" applyFont="1"/>
    <xf numFmtId="0" fontId="17" fillId="0" borderId="0" xfId="245" applyFont="1"/>
    <xf numFmtId="0" fontId="17" fillId="2" borderId="1" xfId="245" applyFont="1" applyFill="1" applyBorder="1" applyAlignment="1">
      <alignment horizontal="center" vertical="center" wrapText="1"/>
    </xf>
    <xf numFmtId="3" fontId="17" fillId="2" borderId="1" xfId="245" applyNumberFormat="1" applyFont="1" applyFill="1" applyBorder="1" applyAlignment="1">
      <alignment horizontal="center" vertical="center" wrapText="1"/>
    </xf>
    <xf numFmtId="49" fontId="18" fillId="0" borderId="1" xfId="245" applyNumberFormat="1" applyFont="1" applyFill="1" applyBorder="1" applyAlignment="1">
      <alignment horizontal="center" vertical="center" wrapText="1"/>
    </xf>
    <xf numFmtId="0" fontId="18" fillId="0" borderId="1" xfId="245" applyFont="1" applyFill="1" applyBorder="1" applyAlignment="1">
      <alignment horizontal="center" vertical="center" wrapText="1"/>
    </xf>
    <xf numFmtId="0" fontId="18" fillId="0" borderId="0" xfId="245" applyFont="1"/>
    <xf numFmtId="49" fontId="19" fillId="3" borderId="1" xfId="246" applyNumberFormat="1" applyFont="1" applyFill="1" applyBorder="1" applyAlignment="1">
      <alignment horizontal="center" vertical="center"/>
    </xf>
    <xf numFmtId="0" fontId="19" fillId="3" borderId="1" xfId="246" applyFont="1" applyFill="1" applyBorder="1" applyAlignment="1">
      <alignment vertical="center"/>
    </xf>
    <xf numFmtId="0" fontId="20" fillId="3" borderId="1" xfId="246" applyFont="1" applyFill="1" applyBorder="1" applyAlignment="1">
      <alignment vertical="center"/>
    </xf>
    <xf numFmtId="3" fontId="20" fillId="3" borderId="1" xfId="246" applyNumberFormat="1" applyFont="1" applyFill="1" applyBorder="1" applyAlignment="1">
      <alignment horizontal="center" vertical="center"/>
    </xf>
    <xf numFmtId="3" fontId="20" fillId="3" borderId="1" xfId="246" applyNumberFormat="1" applyFont="1" applyFill="1" applyBorder="1" applyAlignment="1">
      <alignment vertical="center"/>
    </xf>
    <xf numFmtId="14" fontId="20" fillId="3" borderId="1" xfId="246" applyNumberFormat="1" applyFont="1" applyFill="1" applyBorder="1" applyAlignment="1">
      <alignment horizontal="center" vertical="center"/>
    </xf>
    <xf numFmtId="0" fontId="17" fillId="0" borderId="0" xfId="246" applyFont="1" applyAlignment="1">
      <alignment vertical="center"/>
    </xf>
    <xf numFmtId="3" fontId="17" fillId="0" borderId="0" xfId="246" applyNumberFormat="1" applyFont="1" applyAlignment="1">
      <alignment vertical="center"/>
    </xf>
    <xf numFmtId="49" fontId="21" fillId="0" borderId="1" xfId="246" applyNumberFormat="1" applyFont="1" applyBorder="1" applyAlignment="1">
      <alignment horizontal="center" vertical="center"/>
    </xf>
    <xf numFmtId="0" fontId="21" fillId="0" borderId="1" xfId="246" applyFont="1" applyBorder="1" applyAlignment="1">
      <alignment vertical="center"/>
    </xf>
    <xf numFmtId="14" fontId="17" fillId="0" borderId="1" xfId="246" applyNumberFormat="1" applyFont="1" applyBorder="1" applyAlignment="1">
      <alignment horizontal="center" vertical="center"/>
    </xf>
    <xf numFmtId="3" fontId="21" fillId="0" borderId="1" xfId="246" applyNumberFormat="1" applyFont="1" applyBorder="1" applyAlignment="1">
      <alignment vertical="center"/>
    </xf>
    <xf numFmtId="3" fontId="21" fillId="0" borderId="1" xfId="246" applyNumberFormat="1" applyFont="1" applyBorder="1" applyAlignment="1">
      <alignment horizontal="center" vertical="center"/>
    </xf>
    <xf numFmtId="3" fontId="17" fillId="0" borderId="0" xfId="245" applyNumberFormat="1" applyFont="1"/>
    <xf numFmtId="0" fontId="10" fillId="0" borderId="0" xfId="248" applyFont="1" applyBorder="1"/>
    <xf numFmtId="168" fontId="15" fillId="0" borderId="0" xfId="0" applyNumberFormat="1" applyFont="1"/>
    <xf numFmtId="0" fontId="17" fillId="2" borderId="1" xfId="0" applyFont="1" applyFill="1" applyBorder="1" applyAlignment="1">
      <alignment horizontal="center" vertical="center" wrapText="1"/>
    </xf>
    <xf numFmtId="0" fontId="50" fillId="0" borderId="1" xfId="30" applyFont="1" applyFill="1" applyBorder="1" applyAlignment="1">
      <alignment horizontal="center" vertical="center" wrapText="1"/>
    </xf>
    <xf numFmtId="0" fontId="50" fillId="0" borderId="3" xfId="30" applyFont="1" applyFill="1" applyBorder="1" applyAlignment="1">
      <alignment horizontal="center" vertical="center" wrapText="1"/>
    </xf>
    <xf numFmtId="0" fontId="18" fillId="0" borderId="0" xfId="0" applyFont="1"/>
    <xf numFmtId="0" fontId="15" fillId="0" borderId="1" xfId="249" applyFont="1" applyBorder="1" applyAlignment="1">
      <alignment horizontal="center" vertical="center"/>
    </xf>
    <xf numFmtId="0" fontId="43" fillId="0" borderId="1" xfId="0" applyFont="1" applyBorder="1" applyAlignment="1">
      <alignment vertical="center" wrapText="1"/>
    </xf>
    <xf numFmtId="49" fontId="43" fillId="0" borderId="1" xfId="30" applyNumberFormat="1" applyFont="1" applyBorder="1" applyAlignment="1">
      <alignment horizontal="center" vertical="center" wrapText="1"/>
    </xf>
    <xf numFmtId="3" fontId="43" fillId="0" borderId="3" xfId="30" applyNumberFormat="1" applyFont="1" applyBorder="1" applyAlignment="1">
      <alignment horizontal="center" vertical="center" wrapText="1"/>
    </xf>
    <xf numFmtId="4" fontId="48" fillId="0" borderId="1" xfId="30" applyNumberFormat="1" applyFont="1" applyBorder="1" applyAlignment="1">
      <alignment horizontal="center" vertical="center"/>
    </xf>
    <xf numFmtId="169" fontId="43" fillId="0" borderId="1" xfId="30" applyNumberFormat="1" applyFont="1" applyBorder="1" applyAlignment="1">
      <alignment horizontal="center" vertical="center"/>
    </xf>
    <xf numFmtId="4" fontId="48" fillId="0" borderId="1" xfId="30" applyNumberFormat="1" applyFont="1" applyFill="1" applyBorder="1" applyAlignment="1">
      <alignment horizontal="center" vertical="center"/>
    </xf>
    <xf numFmtId="3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5" fillId="0" borderId="2" xfId="0" applyFont="1" applyBorder="1"/>
    <xf numFmtId="169" fontId="15" fillId="0" borderId="0" xfId="0" applyNumberFormat="1" applyFont="1"/>
    <xf numFmtId="0" fontId="59" fillId="0" borderId="0" xfId="0" applyFont="1" applyBorder="1"/>
    <xf numFmtId="0" fontId="51" fillId="0" borderId="0" xfId="0" applyFont="1" applyAlignment="1">
      <alignment vertical="center"/>
    </xf>
    <xf numFmtId="0" fontId="31" fillId="0" borderId="0" xfId="0" applyFont="1" applyAlignment="1">
      <alignment horizontal="right" vertical="center"/>
    </xf>
    <xf numFmtId="0" fontId="32" fillId="0" borderId="0" xfId="38" applyFont="1" applyBorder="1" applyAlignment="1">
      <alignment horizontal="right"/>
    </xf>
    <xf numFmtId="0" fontId="32" fillId="0" borderId="0" xfId="250" applyFont="1" applyBorder="1"/>
    <xf numFmtId="0" fontId="60" fillId="0" borderId="0" xfId="2" applyFont="1"/>
    <xf numFmtId="0" fontId="44" fillId="0" borderId="0" xfId="0" applyFont="1" applyAlignment="1">
      <alignment vertical="top"/>
    </xf>
    <xf numFmtId="0" fontId="32" fillId="0" borderId="0" xfId="0" applyFont="1" applyAlignment="1">
      <alignment vertical="top"/>
    </xf>
    <xf numFmtId="0" fontId="61" fillId="0" borderId="0" xfId="0" applyFont="1" applyAlignment="1">
      <alignment horizontal="center" vertical="top"/>
    </xf>
    <xf numFmtId="0" fontId="61" fillId="0" borderId="0" xfId="0" applyFont="1" applyAlignment="1">
      <alignment horizontal="left" vertical="top" wrapText="1"/>
    </xf>
    <xf numFmtId="0" fontId="43" fillId="0" borderId="0" xfId="2" applyFont="1"/>
    <xf numFmtId="0" fontId="43" fillId="0" borderId="0" xfId="2" applyFont="1" applyAlignment="1">
      <alignment vertical="center"/>
    </xf>
    <xf numFmtId="0" fontId="43" fillId="0" borderId="0" xfId="43" applyFont="1" applyBorder="1" applyAlignment="1">
      <alignment horizontal="center" vertical="center" wrapText="1"/>
    </xf>
    <xf numFmtId="0" fontId="62" fillId="2" borderId="1" xfId="43" applyFont="1" applyFill="1" applyBorder="1" applyAlignment="1">
      <alignment horizontal="center" vertical="center" wrapText="1"/>
    </xf>
    <xf numFmtId="0" fontId="45" fillId="0" borderId="1" xfId="43" applyFont="1" applyFill="1" applyBorder="1" applyAlignment="1">
      <alignment horizontal="center" vertical="center" wrapText="1"/>
    </xf>
    <xf numFmtId="0" fontId="45" fillId="0" borderId="0" xfId="43" applyFont="1"/>
    <xf numFmtId="0" fontId="33" fillId="3" borderId="1" xfId="43" applyFont="1" applyFill="1" applyBorder="1" applyAlignment="1">
      <alignment vertical="center"/>
    </xf>
    <xf numFmtId="0" fontId="33" fillId="0" borderId="0" xfId="43" applyFont="1"/>
    <xf numFmtId="0" fontId="43" fillId="0" borderId="1" xfId="43" applyFont="1" applyFill="1" applyBorder="1" applyAlignment="1">
      <alignment horizontal="center"/>
    </xf>
    <xf numFmtId="0" fontId="43" fillId="0" borderId="1" xfId="43" applyFont="1" applyFill="1" applyBorder="1" applyAlignment="1">
      <alignment horizontal="center" vertical="center"/>
    </xf>
    <xf numFmtId="2" fontId="43" fillId="0" borderId="1" xfId="43" applyNumberFormat="1" applyFont="1" applyFill="1" applyBorder="1" applyAlignment="1">
      <alignment horizontal="center" vertical="center"/>
    </xf>
    <xf numFmtId="2" fontId="43" fillId="0" borderId="1" xfId="43" applyNumberFormat="1" applyFont="1" applyFill="1" applyBorder="1" applyAlignment="1">
      <alignment horizontal="center" vertical="center" wrapText="1"/>
    </xf>
    <xf numFmtId="0" fontId="43" fillId="0" borderId="0" xfId="43" applyFont="1" applyFill="1" applyBorder="1"/>
    <xf numFmtId="0" fontId="21" fillId="0" borderId="1" xfId="43" applyFont="1" applyFill="1" applyBorder="1" applyAlignment="1">
      <alignment vertical="center" wrapText="1"/>
    </xf>
    <xf numFmtId="170" fontId="43" fillId="0" borderId="1" xfId="43" applyNumberFormat="1" applyFont="1" applyFill="1" applyBorder="1" applyAlignment="1">
      <alignment horizontal="center" vertical="center"/>
    </xf>
    <xf numFmtId="170" fontId="43" fillId="0" borderId="1" xfId="43" applyNumberFormat="1" applyFont="1" applyFill="1" applyBorder="1" applyAlignment="1">
      <alignment horizontal="center" vertical="center" wrapText="1"/>
    </xf>
    <xf numFmtId="0" fontId="21" fillId="0" borderId="1" xfId="43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1" fillId="0" borderId="1" xfId="251" applyFont="1" applyFill="1" applyBorder="1" applyAlignment="1">
      <alignment vertical="center" wrapText="1"/>
    </xf>
    <xf numFmtId="0" fontId="64" fillId="0" borderId="0" xfId="43" applyFont="1" applyFill="1" applyBorder="1"/>
    <xf numFmtId="0" fontId="43" fillId="0" borderId="0" xfId="38" applyFont="1" applyBorder="1"/>
    <xf numFmtId="0" fontId="64" fillId="0" borderId="0" xfId="43" applyFont="1" applyFill="1" applyBorder="1" applyAlignment="1">
      <alignment vertical="center"/>
    </xf>
    <xf numFmtId="0" fontId="43" fillId="0" borderId="0" xfId="43" applyFont="1" applyFill="1" applyBorder="1" applyAlignment="1">
      <alignment vertical="center"/>
    </xf>
    <xf numFmtId="0" fontId="43" fillId="0" borderId="0" xfId="38" applyFont="1" applyBorder="1" applyAlignment="1">
      <alignment vertical="center"/>
    </xf>
    <xf numFmtId="0" fontId="21" fillId="0" borderId="1" xfId="252" applyFont="1" applyFill="1" applyBorder="1" applyAlignment="1">
      <alignment vertical="center" wrapText="1"/>
    </xf>
    <xf numFmtId="0" fontId="43" fillId="0" borderId="0" xfId="2" applyFont="1" applyBorder="1"/>
    <xf numFmtId="0" fontId="43" fillId="0" borderId="0" xfId="43" applyFont="1" applyFill="1" applyBorder="1" applyAlignment="1">
      <alignment horizontal="center"/>
    </xf>
    <xf numFmtId="0" fontId="43" fillId="0" borderId="0" xfId="43" applyFont="1" applyFill="1" applyBorder="1" applyAlignment="1">
      <alignment horizontal="left"/>
    </xf>
    <xf numFmtId="0" fontId="43" fillId="0" borderId="0" xfId="43" applyFont="1" applyFill="1" applyBorder="1" applyAlignment="1">
      <alignment horizontal="left" vertical="center"/>
    </xf>
    <xf numFmtId="170" fontId="43" fillId="0" borderId="0" xfId="43" applyNumberFormat="1" applyFont="1" applyFill="1" applyBorder="1" applyAlignment="1">
      <alignment horizontal="center" vertical="center"/>
    </xf>
    <xf numFmtId="0" fontId="65" fillId="0" borderId="0" xfId="43" applyFont="1" applyFill="1" applyBorder="1" applyAlignment="1">
      <alignment horizontal="center" vertical="center"/>
    </xf>
    <xf numFmtId="0" fontId="64" fillId="0" borderId="0" xfId="43" applyFont="1" applyFill="1" applyBorder="1" applyAlignment="1">
      <alignment horizontal="left" vertical="center"/>
    </xf>
    <xf numFmtId="170" fontId="43" fillId="0" borderId="0" xfId="43" applyNumberFormat="1" applyFont="1" applyFill="1" applyBorder="1" applyAlignment="1">
      <alignment horizontal="center" vertical="center" wrapText="1"/>
    </xf>
    <xf numFmtId="170" fontId="64" fillId="0" borderId="0" xfId="43" applyNumberFormat="1" applyFont="1" applyFill="1" applyBorder="1" applyAlignment="1">
      <alignment horizontal="center" vertical="center"/>
    </xf>
    <xf numFmtId="0" fontId="64" fillId="0" borderId="0" xfId="43" applyFont="1" applyFill="1" applyBorder="1" applyAlignment="1">
      <alignment horizontal="center" vertical="center"/>
    </xf>
    <xf numFmtId="0" fontId="64" fillId="0" borderId="0" xfId="43" applyFont="1" applyFill="1" applyBorder="1" applyAlignment="1">
      <alignment horizontal="justify" vertical="center" wrapText="1"/>
    </xf>
    <xf numFmtId="0" fontId="43" fillId="0" borderId="0" xfId="38" applyFont="1" applyBorder="1" applyAlignment="1"/>
    <xf numFmtId="0" fontId="43" fillId="0" borderId="0" xfId="38" applyFont="1" applyBorder="1" applyAlignment="1">
      <alignment vertical="top"/>
    </xf>
    <xf numFmtId="0" fontId="65" fillId="0" borderId="0" xfId="43" applyFont="1" applyFill="1" applyBorder="1" applyAlignment="1">
      <alignment horizontal="center"/>
    </xf>
    <xf numFmtId="0" fontId="43" fillId="0" borderId="0" xfId="38" applyFont="1" applyBorder="1" applyAlignment="1">
      <alignment horizontal="center" vertical="top"/>
    </xf>
    <xf numFmtId="0" fontId="43" fillId="0" borderId="0" xfId="38" applyFont="1" applyBorder="1" applyAlignment="1">
      <alignment horizontal="center"/>
    </xf>
    <xf numFmtId="0" fontId="43" fillId="0" borderId="0" xfId="38" applyFont="1" applyBorder="1" applyAlignment="1">
      <alignment horizontal="left"/>
    </xf>
    <xf numFmtId="0" fontId="43" fillId="0" borderId="2" xfId="38" applyFont="1" applyBorder="1" applyAlignment="1">
      <alignment horizontal="left"/>
    </xf>
    <xf numFmtId="0" fontId="43" fillId="0" borderId="2" xfId="38" applyFont="1" applyBorder="1" applyAlignment="1">
      <alignment horizontal="left" vertical="center"/>
    </xf>
    <xf numFmtId="170" fontId="43" fillId="0" borderId="2" xfId="38" applyNumberFormat="1" applyFont="1" applyBorder="1" applyAlignment="1">
      <alignment horizontal="center" vertical="center"/>
    </xf>
    <xf numFmtId="170" fontId="43" fillId="0" borderId="0" xfId="38" applyNumberFormat="1" applyFont="1" applyBorder="1" applyAlignment="1">
      <alignment horizontal="center" vertical="center"/>
    </xf>
    <xf numFmtId="0" fontId="43" fillId="0" borderId="0" xfId="38" applyFont="1" applyBorder="1" applyAlignment="1">
      <alignment horizontal="left" vertical="center"/>
    </xf>
    <xf numFmtId="0" fontId="43" fillId="0" borderId="0" xfId="2" applyFont="1" applyBorder="1" applyAlignment="1">
      <alignment horizontal="center"/>
    </xf>
    <xf numFmtId="0" fontId="43" fillId="0" borderId="0" xfId="2" applyFont="1" applyBorder="1" applyAlignment="1">
      <alignment horizontal="left"/>
    </xf>
    <xf numFmtId="0" fontId="43" fillId="0" borderId="0" xfId="2" applyFont="1" applyBorder="1" applyAlignment="1">
      <alignment horizontal="left" vertical="center"/>
    </xf>
    <xf numFmtId="170" fontId="43" fillId="0" borderId="0" xfId="2" applyNumberFormat="1" applyFont="1" applyBorder="1" applyAlignment="1">
      <alignment horizontal="center" vertical="center"/>
    </xf>
    <xf numFmtId="0" fontId="17" fillId="0" borderId="0" xfId="30" applyFont="1"/>
    <xf numFmtId="0" fontId="17" fillId="0" borderId="0" xfId="30" applyFont="1" applyAlignment="1">
      <alignment wrapText="1"/>
    </xf>
    <xf numFmtId="0" fontId="17" fillId="0" borderId="0" xfId="30" applyFont="1" applyFill="1"/>
    <xf numFmtId="0" fontId="68" fillId="0" borderId="0" xfId="253" applyFont="1" applyAlignment="1">
      <alignment horizontal="right"/>
    </xf>
    <xf numFmtId="0" fontId="69" fillId="0" borderId="0" xfId="253" applyFont="1" applyAlignment="1">
      <alignment horizontal="right"/>
    </xf>
    <xf numFmtId="0" fontId="70" fillId="0" borderId="0" xfId="253" applyFont="1" applyAlignment="1">
      <alignment horizontal="right"/>
    </xf>
    <xf numFmtId="0" fontId="11" fillId="0" borderId="0" xfId="38" applyFont="1" applyBorder="1" applyAlignment="1">
      <alignment horizontal="right"/>
    </xf>
    <xf numFmtId="0" fontId="10" fillId="0" borderId="0" xfId="38" applyFont="1" applyBorder="1" applyAlignment="1">
      <alignment horizontal="right"/>
    </xf>
    <xf numFmtId="0" fontId="10" fillId="0" borderId="0" xfId="254" applyFont="1" applyBorder="1"/>
    <xf numFmtId="0" fontId="46" fillId="0" borderId="0" xfId="30" applyFont="1" applyAlignment="1">
      <alignment horizontal="center" vertical="center" wrapText="1"/>
    </xf>
    <xf numFmtId="0" fontId="17" fillId="0" borderId="0" xfId="30" applyFont="1" applyAlignment="1">
      <alignment horizontal="justify" vertical="center"/>
    </xf>
    <xf numFmtId="49" fontId="21" fillId="2" borderId="1" xfId="256" applyNumberFormat="1" applyFont="1" applyFill="1" applyBorder="1" applyAlignment="1">
      <alignment horizontal="center" vertical="center"/>
    </xf>
    <xf numFmtId="49" fontId="21" fillId="2" borderId="1" xfId="256" applyNumberFormat="1" applyFont="1" applyFill="1" applyBorder="1" applyAlignment="1">
      <alignment horizontal="center" vertical="center" wrapText="1"/>
    </xf>
    <xf numFmtId="0" fontId="21" fillId="0" borderId="1" xfId="30" applyFont="1" applyFill="1" applyBorder="1" applyAlignment="1">
      <alignment horizontal="center" vertical="center"/>
    </xf>
    <xf numFmtId="0" fontId="15" fillId="0" borderId="0" xfId="30" applyFont="1" applyFill="1"/>
    <xf numFmtId="3" fontId="19" fillId="0" borderId="1" xfId="38" applyNumberFormat="1" applyFont="1" applyFill="1" applyBorder="1" applyAlignment="1">
      <alignment horizontal="center" vertical="center"/>
    </xf>
    <xf numFmtId="4" fontId="19" fillId="0" borderId="1" xfId="38" applyNumberFormat="1" applyFont="1" applyFill="1" applyBorder="1" applyAlignment="1">
      <alignment horizontal="center" vertical="center"/>
    </xf>
    <xf numFmtId="0" fontId="21" fillId="0" borderId="0" xfId="30" applyFont="1" applyFill="1" applyBorder="1" applyAlignment="1">
      <alignment horizontal="center" vertical="center"/>
    </xf>
    <xf numFmtId="0" fontId="21" fillId="0" borderId="0" xfId="30" applyFont="1" applyFill="1" applyBorder="1" applyAlignment="1">
      <alignment horizontal="left" vertical="center" wrapText="1"/>
    </xf>
    <xf numFmtId="0" fontId="21" fillId="0" borderId="0" xfId="30" applyFont="1" applyFill="1" applyBorder="1" applyAlignment="1">
      <alignment vertical="center"/>
    </xf>
    <xf numFmtId="1" fontId="21" fillId="0" borderId="0" xfId="38" applyNumberFormat="1" applyFont="1" applyFill="1" applyBorder="1" applyAlignment="1">
      <alignment horizontal="center" vertical="center"/>
    </xf>
    <xf numFmtId="4" fontId="21" fillId="0" borderId="0" xfId="38" applyNumberFormat="1" applyFont="1" applyFill="1" applyBorder="1" applyAlignment="1">
      <alignment horizontal="center" vertical="center"/>
    </xf>
    <xf numFmtId="0" fontId="21" fillId="0" borderId="1" xfId="30" applyFont="1" applyFill="1" applyBorder="1" applyAlignment="1">
      <alignment horizontal="center" vertical="center" wrapText="1"/>
    </xf>
    <xf numFmtId="1" fontId="21" fillId="0" borderId="1" xfId="38" applyNumberFormat="1" applyFont="1" applyFill="1" applyBorder="1" applyAlignment="1">
      <alignment horizontal="center" vertical="center" wrapText="1"/>
    </xf>
    <xf numFmtId="0" fontId="21" fillId="0" borderId="3" xfId="30" applyFont="1" applyFill="1" applyBorder="1" applyAlignment="1">
      <alignment horizontal="left" vertical="center" wrapText="1"/>
    </xf>
    <xf numFmtId="0" fontId="21" fillId="0" borderId="3" xfId="30" applyFont="1" applyFill="1" applyBorder="1" applyAlignment="1">
      <alignment horizontal="left" vertical="center"/>
    </xf>
    <xf numFmtId="0" fontId="21" fillId="0" borderId="1" xfId="30" applyFont="1" applyFill="1" applyBorder="1" applyAlignment="1">
      <alignment horizontal="left" vertical="center"/>
    </xf>
    <xf numFmtId="3" fontId="19" fillId="0" borderId="1" xfId="30" applyNumberFormat="1" applyFont="1" applyBorder="1" applyAlignment="1">
      <alignment horizontal="center" vertical="center"/>
    </xf>
    <xf numFmtId="0" fontId="21" fillId="0" borderId="0" xfId="30" applyFont="1" applyBorder="1" applyAlignment="1">
      <alignment horizontal="center" vertical="center"/>
    </xf>
    <xf numFmtId="0" fontId="21" fillId="0" borderId="0" xfId="30" applyFont="1" applyBorder="1" applyAlignment="1">
      <alignment horizontal="left" vertical="center"/>
    </xf>
    <xf numFmtId="0" fontId="21" fillId="0" borderId="0" xfId="30" applyFont="1" applyFill="1" applyBorder="1" applyAlignment="1">
      <alignment horizontal="left" vertical="center"/>
    </xf>
    <xf numFmtId="4" fontId="21" fillId="0" borderId="0" xfId="30" applyNumberFormat="1" applyFont="1" applyBorder="1" applyAlignment="1">
      <alignment horizontal="center" vertical="center"/>
    </xf>
    <xf numFmtId="1" fontId="19" fillId="0" borderId="0" xfId="38" applyNumberFormat="1" applyFont="1" applyFill="1" applyBorder="1" applyAlignment="1">
      <alignment horizontal="center" vertical="center"/>
    </xf>
    <xf numFmtId="4" fontId="19" fillId="0" borderId="0" xfId="30" applyNumberFormat="1" applyFont="1" applyBorder="1" applyAlignment="1">
      <alignment horizontal="center" vertical="center"/>
    </xf>
    <xf numFmtId="0" fontId="18" fillId="0" borderId="2" xfId="30" applyFont="1" applyFill="1" applyBorder="1" applyAlignment="1">
      <alignment horizontal="left" vertical="center" wrapText="1"/>
    </xf>
    <xf numFmtId="0" fontId="18" fillId="0" borderId="2" xfId="30" applyFont="1" applyBorder="1"/>
    <xf numFmtId="49" fontId="72" fillId="0" borderId="1" xfId="30" applyNumberFormat="1" applyFont="1" applyFill="1" applyBorder="1" applyAlignment="1">
      <alignment horizontal="center" vertical="center"/>
    </xf>
    <xf numFmtId="0" fontId="21" fillId="0" borderId="2" xfId="38" applyFont="1" applyFill="1" applyBorder="1" applyAlignment="1">
      <alignment horizontal="center" vertical="center"/>
    </xf>
    <xf numFmtId="0" fontId="33" fillId="0" borderId="0" xfId="255" applyFont="1" applyFill="1" applyAlignment="1">
      <alignment vertical="center" wrapText="1"/>
    </xf>
    <xf numFmtId="0" fontId="46" fillId="0" borderId="0" xfId="30" applyFont="1" applyAlignment="1">
      <alignment vertical="center" wrapText="1"/>
    </xf>
    <xf numFmtId="0" fontId="71" fillId="0" borderId="0" xfId="30" applyFont="1" applyFill="1" applyAlignment="1">
      <alignment vertical="center" wrapText="1"/>
    </xf>
    <xf numFmtId="0" fontId="20" fillId="0" borderId="0" xfId="30" applyFont="1" applyAlignment="1">
      <alignment horizontal="center" wrapText="1"/>
    </xf>
    <xf numFmtId="0" fontId="21" fillId="0" borderId="12" xfId="30" applyFont="1" applyFill="1" applyBorder="1" applyAlignment="1">
      <alignment horizontal="center" vertical="center"/>
    </xf>
    <xf numFmtId="0" fontId="21" fillId="0" borderId="3" xfId="30" applyFont="1" applyFill="1" applyBorder="1" applyAlignment="1">
      <alignment horizontal="left" vertical="center" wrapText="1"/>
    </xf>
    <xf numFmtId="1" fontId="21" fillId="0" borderId="12" xfId="38" applyNumberFormat="1" applyFont="1" applyFill="1" applyBorder="1" applyAlignment="1">
      <alignment horizontal="center" vertical="center"/>
    </xf>
    <xf numFmtId="4" fontId="43" fillId="0" borderId="1" xfId="30" applyNumberFormat="1" applyFont="1" applyFill="1" applyBorder="1" applyAlignment="1">
      <alignment horizontal="center" vertical="center" wrapText="1"/>
    </xf>
    <xf numFmtId="0" fontId="15" fillId="0" borderId="0" xfId="30" applyFont="1" applyFill="1" applyAlignment="1">
      <alignment vertical="center"/>
    </xf>
    <xf numFmtId="4" fontId="17" fillId="0" borderId="0" xfId="30" applyNumberFormat="1" applyFont="1" applyFill="1"/>
    <xf numFmtId="0" fontId="17" fillId="0" borderId="0" xfId="30" applyFont="1" applyAlignment="1">
      <alignment vertical="center"/>
    </xf>
    <xf numFmtId="0" fontId="17" fillId="0" borderId="0" xfId="30" applyFont="1" applyAlignment="1">
      <alignment vertical="center" wrapText="1"/>
    </xf>
    <xf numFmtId="0" fontId="17" fillId="0" borderId="0" xfId="30" applyFont="1" applyAlignment="1">
      <alignment horizontal="left" vertical="center"/>
    </xf>
    <xf numFmtId="0" fontId="17" fillId="0" borderId="0" xfId="30" applyFont="1" applyFill="1" applyAlignment="1">
      <alignment horizontal="left" vertical="center"/>
    </xf>
    <xf numFmtId="0" fontId="18" fillId="0" borderId="1" xfId="30" applyFont="1" applyBorder="1" applyAlignment="1">
      <alignment horizontal="center"/>
    </xf>
    <xf numFmtId="0" fontId="18" fillId="0" borderId="0" xfId="30" applyFont="1" applyFill="1"/>
    <xf numFmtId="0" fontId="36" fillId="0" borderId="1" xfId="30" applyFont="1" applyBorder="1" applyAlignment="1">
      <alignment horizontal="center"/>
    </xf>
    <xf numFmtId="0" fontId="18" fillId="0" borderId="0" xfId="30" applyFont="1"/>
    <xf numFmtId="0" fontId="48" fillId="0" borderId="8" xfId="30" applyFont="1" applyBorder="1" applyAlignment="1">
      <alignment vertical="center"/>
    </xf>
    <xf numFmtId="0" fontId="48" fillId="0" borderId="0" xfId="30" applyFont="1" applyBorder="1" applyAlignment="1">
      <alignment vertical="center"/>
    </xf>
    <xf numFmtId="0" fontId="21" fillId="0" borderId="3" xfId="30" applyFont="1" applyBorder="1" applyAlignment="1">
      <alignment horizontal="left" vertical="center"/>
    </xf>
    <xf numFmtId="0" fontId="21" fillId="0" borderId="0" xfId="30" applyFont="1" applyFill="1" applyAlignment="1">
      <alignment vertical="center"/>
    </xf>
    <xf numFmtId="0" fontId="21" fillId="0" borderId="1" xfId="30" applyFont="1" applyFill="1" applyBorder="1" applyAlignment="1">
      <alignment vertical="center"/>
    </xf>
    <xf numFmtId="0" fontId="21" fillId="0" borderId="12" xfId="30" applyFont="1" applyFill="1" applyBorder="1" applyAlignment="1">
      <alignment horizontal="left" vertical="center"/>
    </xf>
    <xf numFmtId="4" fontId="21" fillId="0" borderId="1" xfId="30" applyNumberFormat="1" applyFont="1" applyFill="1" applyBorder="1" applyAlignment="1">
      <alignment horizontal="center" vertical="center" wrapText="1"/>
    </xf>
    <xf numFmtId="1" fontId="74" fillId="0" borderId="0" xfId="38" applyNumberFormat="1" applyFont="1" applyFill="1" applyBorder="1" applyAlignment="1">
      <alignment horizontal="center" vertical="center"/>
    </xf>
    <xf numFmtId="49" fontId="74" fillId="2" borderId="1" xfId="259" applyNumberFormat="1" applyFont="1" applyFill="1" applyBorder="1" applyAlignment="1">
      <alignment horizontal="center" vertical="center" wrapText="1"/>
    </xf>
    <xf numFmtId="0" fontId="74" fillId="2" borderId="1" xfId="259" applyNumberFormat="1" applyFont="1" applyFill="1" applyBorder="1" applyAlignment="1">
      <alignment horizontal="center" vertical="center" wrapText="1"/>
    </xf>
    <xf numFmtId="49" fontId="21" fillId="0" borderId="1" xfId="30" applyNumberFormat="1" applyFont="1" applyFill="1" applyBorder="1" applyAlignment="1">
      <alignment horizontal="center" vertical="center" wrapText="1"/>
    </xf>
    <xf numFmtId="0" fontId="74" fillId="0" borderId="1" xfId="30" applyFont="1" applyFill="1" applyBorder="1" applyAlignment="1">
      <alignment horizontal="center" vertical="center" wrapText="1"/>
    </xf>
    <xf numFmtId="0" fontId="74" fillId="0" borderId="1" xfId="30" applyFont="1" applyFill="1" applyBorder="1" applyAlignment="1">
      <alignment horizontal="left" vertical="center" wrapText="1"/>
    </xf>
    <xf numFmtId="0" fontId="21" fillId="0" borderId="1" xfId="258" applyFont="1" applyFill="1" applyBorder="1" applyAlignment="1">
      <alignment horizontal="left" vertical="center" wrapText="1"/>
    </xf>
    <xf numFmtId="49" fontId="21" fillId="0" borderId="1" xfId="38" applyNumberFormat="1" applyFont="1" applyFill="1" applyBorder="1" applyAlignment="1">
      <alignment horizontal="center" vertical="center" wrapText="1"/>
    </xf>
    <xf numFmtId="0" fontId="17" fillId="0" borderId="0" xfId="30" applyFont="1" applyFill="1" applyAlignment="1">
      <alignment vertical="center"/>
    </xf>
    <xf numFmtId="0" fontId="17" fillId="0" borderId="1" xfId="30" applyFont="1" applyBorder="1" applyAlignment="1">
      <alignment horizontal="center" vertical="center"/>
    </xf>
    <xf numFmtId="0" fontId="17" fillId="0" borderId="1" xfId="30" applyFont="1" applyBorder="1" applyAlignment="1">
      <alignment horizontal="center" vertical="center" wrapText="1"/>
    </xf>
    <xf numFmtId="0" fontId="21" fillId="0" borderId="0" xfId="30" applyFont="1" applyAlignment="1">
      <alignment vertical="center"/>
    </xf>
    <xf numFmtId="0" fontId="21" fillId="2" borderId="1" xfId="38" applyFont="1" applyFill="1" applyBorder="1" applyAlignment="1">
      <alignment horizontal="center" vertical="center" wrapText="1"/>
    </xf>
    <xf numFmtId="0" fontId="17" fillId="0" borderId="1" xfId="30" applyFont="1" applyBorder="1" applyAlignment="1">
      <alignment horizontal="left" wrapText="1"/>
    </xf>
    <xf numFmtId="0" fontId="21" fillId="0" borderId="1" xfId="30" applyFont="1" applyFill="1" applyBorder="1" applyAlignment="1">
      <alignment horizontal="left" vertical="center" wrapText="1"/>
    </xf>
    <xf numFmtId="0" fontId="17" fillId="0" borderId="1" xfId="30" applyFont="1" applyBorder="1" applyAlignment="1">
      <alignment horizontal="left" vertical="center" wrapText="1"/>
    </xf>
    <xf numFmtId="0" fontId="18" fillId="0" borderId="1" xfId="30" applyFont="1" applyBorder="1" applyAlignment="1">
      <alignment horizontal="center" vertical="center"/>
    </xf>
    <xf numFmtId="0" fontId="18" fillId="0" borderId="0" xfId="30" applyFont="1" applyFill="1" applyAlignment="1">
      <alignment vertical="center"/>
    </xf>
    <xf numFmtId="0" fontId="21" fillId="0" borderId="3" xfId="30" applyFont="1" applyFill="1" applyBorder="1" applyAlignment="1">
      <alignment vertical="center" wrapText="1"/>
    </xf>
    <xf numFmtId="0" fontId="21" fillId="0" borderId="3" xfId="30" applyFont="1" applyFill="1" applyBorder="1" applyAlignment="1">
      <alignment vertical="center"/>
    </xf>
    <xf numFmtId="0" fontId="17" fillId="0" borderId="0" xfId="30" applyFont="1" applyAlignment="1">
      <alignment horizontal="left" vertical="center" wrapText="1"/>
    </xf>
    <xf numFmtId="0" fontId="17" fillId="0" borderId="0" xfId="30" applyFont="1" applyFill="1" applyAlignment="1">
      <alignment horizontal="left" vertical="center" wrapText="1"/>
    </xf>
    <xf numFmtId="0" fontId="21" fillId="0" borderId="3" xfId="30" applyFont="1" applyBorder="1" applyAlignment="1">
      <alignment vertical="center"/>
    </xf>
    <xf numFmtId="0" fontId="21" fillId="2" borderId="15" xfId="38" applyFont="1" applyFill="1" applyBorder="1" applyAlignment="1">
      <alignment horizontal="center" vertical="center" wrapText="1"/>
    </xf>
    <xf numFmtId="0" fontId="43" fillId="0" borderId="0" xfId="30" applyFont="1"/>
    <xf numFmtId="0" fontId="33" fillId="0" borderId="0" xfId="30" applyFont="1" applyFill="1" applyAlignment="1">
      <alignment horizontal="center" vertical="center" wrapText="1"/>
    </xf>
    <xf numFmtId="49" fontId="33" fillId="0" borderId="0" xfId="30" applyNumberFormat="1" applyFont="1" applyFill="1" applyAlignment="1">
      <alignment horizontal="center" vertical="center" wrapText="1"/>
    </xf>
    <xf numFmtId="49" fontId="46" fillId="0" borderId="0" xfId="30" applyNumberFormat="1" applyFont="1" applyAlignment="1">
      <alignment horizontal="center" vertical="center" wrapText="1"/>
    </xf>
    <xf numFmtId="0" fontId="77" fillId="0" borderId="0" xfId="30" applyFont="1"/>
    <xf numFmtId="0" fontId="43" fillId="2" borderId="1" xfId="257" applyFont="1" applyFill="1" applyBorder="1" applyAlignment="1">
      <alignment horizontal="center" vertical="center" wrapText="1"/>
    </xf>
    <xf numFmtId="49" fontId="36" fillId="0" borderId="1" xfId="262" applyNumberFormat="1" applyFont="1" applyFill="1" applyBorder="1" applyAlignment="1">
      <alignment horizontal="center" vertical="center" wrapText="1"/>
    </xf>
    <xf numFmtId="0" fontId="36" fillId="0" borderId="0" xfId="30" applyFont="1"/>
    <xf numFmtId="0" fontId="78" fillId="0" borderId="0" xfId="30" applyFont="1"/>
    <xf numFmtId="49" fontId="48" fillId="4" borderId="1" xfId="264" applyNumberFormat="1" applyFont="1" applyFill="1" applyBorder="1" applyAlignment="1">
      <alignment vertical="center" wrapText="1"/>
    </xf>
    <xf numFmtId="0" fontId="43" fillId="0" borderId="0" xfId="260" applyFont="1"/>
    <xf numFmtId="0" fontId="43" fillId="0" borderId="0" xfId="30" applyFont="1" applyFill="1"/>
    <xf numFmtId="49" fontId="17" fillId="0" borderId="1" xfId="265" applyNumberFormat="1" applyFont="1" applyFill="1" applyBorder="1" applyAlignment="1">
      <alignment horizontal="center" vertical="center" wrapText="1"/>
    </xf>
    <xf numFmtId="0" fontId="17" fillId="0" borderId="1" xfId="265" applyFont="1" applyFill="1" applyBorder="1" applyAlignment="1">
      <alignment horizontal="left" vertical="center" wrapText="1"/>
    </xf>
    <xf numFmtId="0" fontId="17" fillId="0" borderId="1" xfId="265" applyFont="1" applyFill="1" applyBorder="1" applyAlignment="1">
      <alignment horizontal="center" vertical="center" wrapText="1"/>
    </xf>
    <xf numFmtId="4" fontId="79" fillId="0" borderId="1" xfId="264" applyNumberFormat="1" applyFont="1" applyFill="1" applyBorder="1" applyAlignment="1">
      <alignment vertical="center" wrapText="1"/>
    </xf>
    <xf numFmtId="4" fontId="48" fillId="0" borderId="1" xfId="262" applyNumberFormat="1" applyFont="1" applyFill="1" applyBorder="1" applyAlignment="1">
      <alignment vertical="center" wrapText="1"/>
    </xf>
    <xf numFmtId="0" fontId="43" fillId="0" borderId="1" xfId="30" applyFont="1" applyBorder="1" applyAlignment="1">
      <alignment vertical="center"/>
    </xf>
    <xf numFmtId="0" fontId="17" fillId="0" borderId="1" xfId="265" applyNumberFormat="1" applyFont="1" applyFill="1" applyBorder="1" applyAlignment="1">
      <alignment horizontal="center" vertical="center" wrapText="1"/>
    </xf>
    <xf numFmtId="4" fontId="79" fillId="0" borderId="1" xfId="265" applyNumberFormat="1" applyFont="1" applyFill="1" applyBorder="1" applyAlignment="1">
      <alignment vertical="center" wrapText="1"/>
    </xf>
    <xf numFmtId="49" fontId="43" fillId="0" borderId="0" xfId="30" applyNumberFormat="1" applyFont="1"/>
    <xf numFmtId="0" fontId="21" fillId="0" borderId="1" xfId="30" applyFont="1" applyBorder="1" applyAlignment="1">
      <alignment vertical="center"/>
    </xf>
    <xf numFmtId="0" fontId="21" fillId="0" borderId="1" xfId="30" applyFont="1" applyBorder="1" applyAlignment="1">
      <alignment vertical="center" wrapText="1"/>
    </xf>
    <xf numFmtId="0" fontId="21" fillId="0" borderId="1" xfId="30" applyFont="1" applyFill="1" applyBorder="1" applyAlignment="1">
      <alignment horizontal="left" vertical="center" wrapText="1"/>
    </xf>
    <xf numFmtId="0" fontId="80" fillId="0" borderId="0" xfId="30" applyFont="1" applyFill="1" applyAlignment="1">
      <alignment horizontal="center" vertical="top" wrapText="1"/>
    </xf>
    <xf numFmtId="0" fontId="9" fillId="0" borderId="0" xfId="30" applyAlignment="1"/>
    <xf numFmtId="0" fontId="3" fillId="0" borderId="0" xfId="30" applyFont="1"/>
    <xf numFmtId="49" fontId="74" fillId="2" borderId="1" xfId="272" applyNumberFormat="1" applyFont="1" applyFill="1" applyBorder="1" applyAlignment="1">
      <alignment horizontal="center" vertical="center" wrapText="1"/>
    </xf>
    <xf numFmtId="0" fontId="74" fillId="2" borderId="1" xfId="272" applyNumberFormat="1" applyFont="1" applyFill="1" applyBorder="1" applyAlignment="1">
      <alignment horizontal="center" vertical="center" wrapText="1"/>
    </xf>
    <xf numFmtId="0" fontId="81" fillId="0" borderId="1" xfId="30" applyFont="1" applyFill="1" applyBorder="1" applyAlignment="1">
      <alignment horizontal="center" vertical="center" wrapText="1"/>
    </xf>
    <xf numFmtId="49" fontId="48" fillId="4" borderId="1" xfId="274" applyNumberFormat="1" applyFont="1" applyFill="1" applyBorder="1" applyAlignment="1">
      <alignment horizontal="center" vertical="center"/>
    </xf>
    <xf numFmtId="49" fontId="19" fillId="4" borderId="1" xfId="274" applyNumberFormat="1" applyFont="1" applyFill="1" applyBorder="1" applyAlignment="1">
      <alignment vertical="center"/>
    </xf>
    <xf numFmtId="49" fontId="48" fillId="4" borderId="1" xfId="274" applyNumberFormat="1" applyFont="1" applyFill="1" applyBorder="1" applyAlignment="1">
      <alignment vertical="center"/>
    </xf>
    <xf numFmtId="49" fontId="48" fillId="4" borderId="1" xfId="274" applyNumberFormat="1" applyFont="1" applyFill="1" applyBorder="1" applyAlignment="1">
      <alignment vertical="center" wrapText="1"/>
    </xf>
    <xf numFmtId="0" fontId="79" fillId="2" borderId="3" xfId="30" applyFont="1" applyFill="1" applyBorder="1" applyAlignment="1">
      <alignment vertical="center"/>
    </xf>
    <xf numFmtId="0" fontId="79" fillId="2" borderId="4" xfId="30" applyFont="1" applyFill="1" applyBorder="1" applyAlignment="1">
      <alignment vertical="center"/>
    </xf>
    <xf numFmtId="0" fontId="79" fillId="2" borderId="5" xfId="30" applyFont="1" applyFill="1" applyBorder="1" applyAlignment="1">
      <alignment vertical="center"/>
    </xf>
    <xf numFmtId="0" fontId="19" fillId="0" borderId="1" xfId="30" applyFont="1" applyBorder="1" applyAlignment="1">
      <alignment horizontal="center" vertical="center" wrapText="1"/>
    </xf>
    <xf numFmtId="0" fontId="19" fillId="0" borderId="1" xfId="30" applyFont="1" applyBorder="1" applyAlignment="1">
      <alignment horizontal="center" vertical="center"/>
    </xf>
    <xf numFmtId="0" fontId="19" fillId="0" borderId="1" xfId="30" applyFont="1" applyBorder="1" applyAlignment="1">
      <alignment horizontal="left" vertical="center" wrapText="1"/>
    </xf>
    <xf numFmtId="0" fontId="19" fillId="0" borderId="1" xfId="30" applyFont="1" applyBorder="1" applyAlignment="1">
      <alignment horizontal="justify" vertical="center" wrapText="1"/>
    </xf>
    <xf numFmtId="0" fontId="83" fillId="0" borderId="1" xfId="30" applyFont="1" applyBorder="1" applyAlignment="1">
      <alignment horizontal="center" vertical="center" wrapText="1"/>
    </xf>
    <xf numFmtId="0" fontId="21" fillId="0" borderId="1" xfId="30" applyFont="1" applyBorder="1" applyAlignment="1">
      <alignment horizontal="center" vertical="center" wrapText="1"/>
    </xf>
    <xf numFmtId="0" fontId="21" fillId="0" borderId="1" xfId="30" applyFont="1" applyBorder="1" applyAlignment="1">
      <alignment horizontal="left" vertical="center" wrapText="1"/>
    </xf>
    <xf numFmtId="0" fontId="21" fillId="0" borderId="1" xfId="30" applyFont="1" applyBorder="1" applyAlignment="1">
      <alignment horizontal="justify" vertical="center" wrapText="1"/>
    </xf>
    <xf numFmtId="0" fontId="36" fillId="0" borderId="1" xfId="30" applyFont="1" applyBorder="1" applyAlignment="1">
      <alignment horizontal="center" vertical="center" wrapText="1"/>
    </xf>
    <xf numFmtId="4" fontId="43" fillId="0" borderId="1" xfId="30" applyNumberFormat="1" applyFont="1" applyBorder="1" applyAlignment="1">
      <alignment horizontal="center" vertical="center"/>
    </xf>
    <xf numFmtId="4" fontId="43" fillId="0" borderId="1" xfId="30" applyNumberFormat="1" applyFont="1" applyFill="1" applyBorder="1" applyAlignment="1">
      <alignment horizontal="center" vertical="center"/>
    </xf>
    <xf numFmtId="4" fontId="9" fillId="0" borderId="0" xfId="30" applyNumberFormat="1"/>
    <xf numFmtId="0" fontId="17" fillId="0" borderId="1" xfId="30" applyFont="1" applyBorder="1" applyAlignment="1">
      <alignment horizontal="justify" vertical="center" wrapText="1"/>
    </xf>
    <xf numFmtId="0" fontId="15" fillId="0" borderId="0" xfId="38" applyFont="1" applyBorder="1"/>
    <xf numFmtId="0" fontId="77" fillId="0" borderId="0" xfId="38" applyFont="1" applyBorder="1" applyAlignment="1">
      <alignment horizontal="left"/>
    </xf>
    <xf numFmtId="0" fontId="14" fillId="0" borderId="0" xfId="38" applyFont="1" applyBorder="1"/>
    <xf numFmtId="0" fontId="10" fillId="0" borderId="0" xfId="275" applyFont="1" applyBorder="1"/>
    <xf numFmtId="0" fontId="84" fillId="0" borderId="0" xfId="30" applyFont="1" applyAlignment="1">
      <alignment horizontal="left"/>
    </xf>
    <xf numFmtId="0" fontId="0" fillId="0" borderId="0" xfId="30" applyFont="1" applyFill="1"/>
    <xf numFmtId="0" fontId="15" fillId="0" borderId="0" xfId="30" applyFont="1" applyBorder="1"/>
    <xf numFmtId="0" fontId="77" fillId="0" borderId="0" xfId="30" applyFont="1" applyBorder="1" applyAlignment="1">
      <alignment horizontal="left"/>
    </xf>
    <xf numFmtId="0" fontId="86" fillId="0" borderId="0" xfId="38" applyFont="1" applyAlignment="1">
      <alignment horizontal="left" vertical="center"/>
    </xf>
    <xf numFmtId="0" fontId="21" fillId="0" borderId="0" xfId="38" applyFont="1" applyAlignment="1">
      <alignment horizontal="center" vertical="center"/>
    </xf>
    <xf numFmtId="0" fontId="14" fillId="0" borderId="0" xfId="38" applyFont="1"/>
    <xf numFmtId="0" fontId="43" fillId="2" borderId="1" xfId="38" applyFont="1" applyFill="1" applyBorder="1" applyAlignment="1">
      <alignment horizontal="center" vertical="center" wrapText="1"/>
    </xf>
    <xf numFmtId="0" fontId="87" fillId="0" borderId="0" xfId="38" applyFont="1" applyAlignment="1">
      <alignment horizontal="left" vertical="center"/>
    </xf>
    <xf numFmtId="0" fontId="36" fillId="0" borderId="0" xfId="38" applyFont="1" applyAlignment="1">
      <alignment horizontal="center" vertical="center"/>
    </xf>
    <xf numFmtId="49" fontId="88" fillId="4" borderId="1" xfId="276" applyNumberFormat="1" applyFont="1" applyFill="1" applyBorder="1" applyAlignment="1">
      <alignment vertical="center"/>
    </xf>
    <xf numFmtId="49" fontId="88" fillId="4" borderId="1" xfId="276" applyNumberFormat="1" applyFont="1" applyFill="1" applyBorder="1" applyAlignment="1">
      <alignment vertical="center" wrapText="1"/>
    </xf>
    <xf numFmtId="0" fontId="51" fillId="0" borderId="0" xfId="30" applyFont="1" applyAlignment="1">
      <alignment horizontal="left" vertical="center"/>
    </xf>
    <xf numFmtId="0" fontId="51" fillId="0" borderId="0" xfId="30" applyFont="1" applyAlignment="1">
      <alignment vertical="center"/>
    </xf>
    <xf numFmtId="49" fontId="43" fillId="0" borderId="1" xfId="38" applyNumberFormat="1" applyFont="1" applyFill="1" applyBorder="1" applyAlignment="1">
      <alignment horizontal="center" vertical="center"/>
    </xf>
    <xf numFmtId="0" fontId="43" fillId="0" borderId="1" xfId="30" applyFont="1" applyFill="1" applyBorder="1" applyAlignment="1">
      <alignment horizontal="left" vertical="center" wrapText="1"/>
    </xf>
    <xf numFmtId="0" fontId="43" fillId="0" borderId="1" xfId="30" applyFont="1" applyFill="1" applyBorder="1" applyAlignment="1">
      <alignment horizontal="center" vertical="center"/>
    </xf>
    <xf numFmtId="49" fontId="43" fillId="0" borderId="1" xfId="38" applyNumberFormat="1" applyFont="1" applyFill="1" applyBorder="1" applyAlignment="1">
      <alignment horizontal="center" vertical="center" wrapText="1"/>
    </xf>
    <xf numFmtId="0" fontId="43" fillId="0" borderId="1" xfId="38" applyFont="1" applyFill="1" applyBorder="1" applyAlignment="1">
      <alignment horizontal="left" vertical="center" wrapText="1"/>
    </xf>
    <xf numFmtId="4" fontId="48" fillId="0" borderId="1" xfId="38" applyNumberFormat="1" applyFont="1" applyFill="1" applyBorder="1" applyAlignment="1">
      <alignment horizontal="center" vertical="center"/>
    </xf>
    <xf numFmtId="0" fontId="86" fillId="0" borderId="0" xfId="38" applyFont="1" applyFill="1" applyAlignment="1">
      <alignment horizontal="left" vertical="center"/>
    </xf>
    <xf numFmtId="4" fontId="86" fillId="0" borderId="0" xfId="38" applyNumberFormat="1" applyFont="1" applyFill="1" applyAlignment="1">
      <alignment horizontal="center" vertical="center"/>
    </xf>
    <xf numFmtId="0" fontId="86" fillId="0" borderId="0" xfId="38" applyFont="1" applyFill="1" applyAlignment="1">
      <alignment horizontal="center" vertical="center"/>
    </xf>
    <xf numFmtId="0" fontId="43" fillId="0" borderId="1" xfId="38" applyFont="1" applyFill="1" applyBorder="1" applyAlignment="1">
      <alignment horizontal="left" vertical="center"/>
    </xf>
    <xf numFmtId="0" fontId="86" fillId="0" borderId="0" xfId="38" applyFont="1" applyFill="1" applyBorder="1" applyAlignment="1">
      <alignment horizontal="left" vertical="center"/>
    </xf>
    <xf numFmtId="4" fontId="77" fillId="0" borderId="0" xfId="38" applyNumberFormat="1" applyFont="1" applyFill="1" applyBorder="1" applyAlignment="1">
      <alignment horizontal="left" vertical="center"/>
    </xf>
    <xf numFmtId="0" fontId="21" fillId="0" borderId="0" xfId="38" applyFont="1" applyFill="1" applyAlignment="1">
      <alignment horizontal="left" vertical="center"/>
    </xf>
    <xf numFmtId="0" fontId="21" fillId="0" borderId="0" xfId="38" applyFont="1" applyFill="1" applyAlignment="1">
      <alignment horizontal="center" vertical="center"/>
    </xf>
    <xf numFmtId="0" fontId="43" fillId="0" borderId="1" xfId="30" applyFont="1" applyFill="1" applyBorder="1" applyAlignment="1">
      <alignment horizontal="left" vertical="center"/>
    </xf>
    <xf numFmtId="0" fontId="70" fillId="0" borderId="1" xfId="30" applyFont="1" applyFill="1" applyBorder="1" applyAlignment="1">
      <alignment horizontal="center" vertical="center" wrapText="1"/>
    </xf>
    <xf numFmtId="0" fontId="43" fillId="0" borderId="1" xfId="258" applyFont="1" applyFill="1" applyBorder="1" applyAlignment="1">
      <alignment horizontal="left" vertical="center" wrapText="1"/>
    </xf>
    <xf numFmtId="0" fontId="19" fillId="0" borderId="0" xfId="38" applyFont="1" applyFill="1" applyAlignment="1">
      <alignment horizontal="center" vertical="center"/>
    </xf>
    <xf numFmtId="0" fontId="89" fillId="0" borderId="0" xfId="38" applyFont="1" applyFill="1"/>
    <xf numFmtId="0" fontId="43" fillId="0" borderId="0" xfId="30" applyFont="1" applyFill="1" applyBorder="1"/>
    <xf numFmtId="0" fontId="31" fillId="0" borderId="0" xfId="30" applyFont="1" applyFill="1" applyBorder="1" applyAlignment="1">
      <alignment vertical="center"/>
    </xf>
    <xf numFmtId="0" fontId="21" fillId="0" borderId="0" xfId="38" applyFont="1" applyAlignment="1">
      <alignment horizontal="left" vertical="center"/>
    </xf>
    <xf numFmtId="0" fontId="31" fillId="0" borderId="0" xfId="30" applyFont="1" applyFill="1" applyBorder="1" applyAlignment="1">
      <alignment horizontal="left" vertical="center"/>
    </xf>
    <xf numFmtId="0" fontId="21" fillId="0" borderId="0" xfId="38" applyFont="1" applyFill="1" applyBorder="1" applyAlignment="1">
      <alignment horizontal="center" vertical="center"/>
    </xf>
    <xf numFmtId="49" fontId="15" fillId="0" borderId="1" xfId="38" applyNumberFormat="1" applyFont="1" applyFill="1" applyBorder="1" applyAlignment="1">
      <alignment horizontal="center" vertical="center"/>
    </xf>
    <xf numFmtId="0" fontId="15" fillId="0" borderId="1" xfId="38" applyFont="1" applyFill="1" applyBorder="1" applyAlignment="1">
      <alignment horizontal="left" vertical="center"/>
    </xf>
    <xf numFmtId="0" fontId="15" fillId="0" borderId="1" xfId="38" applyFont="1" applyFill="1" applyBorder="1" applyAlignment="1">
      <alignment horizontal="left" vertical="center" wrapText="1"/>
    </xf>
    <xf numFmtId="49" fontId="21" fillId="0" borderId="0" xfId="38" applyNumberFormat="1" applyFont="1" applyFill="1" applyBorder="1" applyAlignment="1">
      <alignment horizontal="center" vertical="center"/>
    </xf>
    <xf numFmtId="0" fontId="21" fillId="0" borderId="0" xfId="38" applyFont="1" applyFill="1" applyBorder="1" applyAlignment="1">
      <alignment horizontal="left" vertical="center"/>
    </xf>
    <xf numFmtId="0" fontId="36" fillId="0" borderId="0" xfId="30" applyFont="1" applyFill="1" applyBorder="1" applyAlignment="1">
      <alignment horizontal="left" vertical="center"/>
    </xf>
    <xf numFmtId="49" fontId="21" fillId="0" borderId="0" xfId="38" applyNumberFormat="1" applyFont="1" applyFill="1" applyBorder="1" applyAlignment="1">
      <alignment horizontal="center" vertical="center" wrapText="1"/>
    </xf>
    <xf numFmtId="0" fontId="36" fillId="0" borderId="0" xfId="38" applyFont="1" applyFill="1" applyBorder="1" applyAlignment="1">
      <alignment horizontal="left" vertical="center"/>
    </xf>
    <xf numFmtId="0" fontId="90" fillId="0" borderId="0" xfId="38" applyFont="1" applyFill="1" applyAlignment="1">
      <alignment horizontal="center" vertical="center"/>
    </xf>
    <xf numFmtId="0" fontId="38" fillId="0" borderId="0" xfId="38" applyFont="1" applyFill="1" applyAlignment="1">
      <alignment vertical="center"/>
    </xf>
    <xf numFmtId="0" fontId="90" fillId="0" borderId="0" xfId="38" applyFont="1" applyFill="1" applyAlignment="1">
      <alignment horizontal="right" vertical="center"/>
    </xf>
    <xf numFmtId="0" fontId="21" fillId="0" borderId="0" xfId="30" applyFont="1" applyFill="1" applyBorder="1" applyAlignment="1"/>
    <xf numFmtId="0" fontId="38" fillId="0" borderId="0" xfId="38" applyFont="1" applyFill="1" applyAlignment="1">
      <alignment horizontal="center" vertical="center"/>
    </xf>
    <xf numFmtId="0" fontId="42" fillId="0" borderId="0" xfId="277" applyFont="1"/>
    <xf numFmtId="0" fontId="91" fillId="0" borderId="0" xfId="38" applyFont="1" applyFill="1" applyBorder="1" applyAlignment="1">
      <alignment horizontal="left" vertical="center"/>
    </xf>
    <xf numFmtId="0" fontId="19" fillId="0" borderId="0" xfId="38" applyFont="1" applyAlignment="1">
      <alignment horizontal="center" vertical="center"/>
    </xf>
    <xf numFmtId="0" fontId="14" fillId="0" borderId="0" xfId="38" applyBorder="1"/>
    <xf numFmtId="0" fontId="43" fillId="2" borderId="12" xfId="38" applyFont="1" applyFill="1" applyBorder="1" applyAlignment="1">
      <alignment horizontal="center" vertical="center" wrapText="1"/>
    </xf>
    <xf numFmtId="49" fontId="70" fillId="2" borderId="1" xfId="278" applyNumberFormat="1" applyFont="1" applyFill="1" applyBorder="1" applyAlignment="1">
      <alignment horizontal="center" vertical="center" wrapText="1"/>
    </xf>
    <xf numFmtId="0" fontId="70" fillId="2" borderId="1" xfId="278" applyNumberFormat="1" applyFont="1" applyFill="1" applyBorder="1" applyAlignment="1">
      <alignment horizontal="center" vertical="center" wrapText="1"/>
    </xf>
    <xf numFmtId="49" fontId="36" fillId="0" borderId="1" xfId="30" applyNumberFormat="1" applyFont="1" applyFill="1" applyBorder="1" applyAlignment="1">
      <alignment horizontal="center" vertical="center"/>
    </xf>
    <xf numFmtId="49" fontId="36" fillId="0" borderId="3" xfId="30" applyNumberFormat="1" applyFont="1" applyFill="1" applyBorder="1" applyAlignment="1">
      <alignment horizontal="center" vertical="center"/>
    </xf>
    <xf numFmtId="49" fontId="88" fillId="4" borderId="3" xfId="276" applyNumberFormat="1" applyFont="1" applyFill="1" applyBorder="1" applyAlignment="1">
      <alignment horizontal="center" vertical="center"/>
    </xf>
    <xf numFmtId="49" fontId="88" fillId="4" borderId="4" xfId="276" applyNumberFormat="1" applyFont="1" applyFill="1" applyBorder="1" applyAlignment="1">
      <alignment vertical="center"/>
    </xf>
    <xf numFmtId="49" fontId="88" fillId="4" borderId="4" xfId="276" applyNumberFormat="1" applyFont="1" applyFill="1" applyBorder="1" applyAlignment="1">
      <alignment vertical="center" wrapText="1"/>
    </xf>
    <xf numFmtId="49" fontId="88" fillId="4" borderId="5" xfId="276" applyNumberFormat="1" applyFont="1" applyFill="1" applyBorder="1" applyAlignment="1">
      <alignment vertical="center" wrapText="1"/>
    </xf>
    <xf numFmtId="0" fontId="84" fillId="0" borderId="0" xfId="30" applyFont="1" applyAlignment="1">
      <alignment horizontal="left" vertical="center"/>
    </xf>
    <xf numFmtId="0" fontId="9" fillId="0" borderId="0" xfId="30" applyFont="1" applyAlignment="1">
      <alignment vertical="center"/>
    </xf>
    <xf numFmtId="49" fontId="43" fillId="0" borderId="1" xfId="30" applyNumberFormat="1" applyFont="1" applyFill="1" applyBorder="1" applyAlignment="1">
      <alignment horizontal="center" vertical="center" wrapText="1"/>
    </xf>
    <xf numFmtId="0" fontId="70" fillId="0" borderId="3" xfId="30" applyFont="1" applyFill="1" applyBorder="1" applyAlignment="1">
      <alignment horizontal="left" vertical="center" wrapText="1"/>
    </xf>
    <xf numFmtId="0" fontId="43" fillId="0" borderId="3" xfId="258" applyFont="1" applyFill="1" applyBorder="1" applyAlignment="1">
      <alignment horizontal="left" vertical="center" wrapText="1"/>
    </xf>
    <xf numFmtId="4" fontId="21" fillId="0" borderId="0" xfId="38" applyNumberFormat="1" applyFont="1" applyFill="1" applyAlignment="1">
      <alignment horizontal="center" vertical="center"/>
    </xf>
    <xf numFmtId="0" fontId="43" fillId="0" borderId="3" xfId="30" applyFont="1" applyFill="1" applyBorder="1" applyAlignment="1">
      <alignment horizontal="left" vertical="center" wrapText="1"/>
    </xf>
    <xf numFmtId="49" fontId="88" fillId="4" borderId="3" xfId="276" applyNumberFormat="1" applyFont="1" applyFill="1" applyBorder="1" applyAlignment="1">
      <alignment vertical="center"/>
    </xf>
    <xf numFmtId="0" fontId="19" fillId="0" borderId="0" xfId="38" applyFont="1" applyFill="1" applyAlignment="1">
      <alignment horizontal="left" vertical="center"/>
    </xf>
    <xf numFmtId="0" fontId="38" fillId="0" borderId="0" xfId="38" applyFont="1" applyFill="1" applyAlignment="1">
      <alignment vertical="center" wrapText="1"/>
    </xf>
    <xf numFmtId="0" fontId="14" fillId="0" borderId="0" xfId="38"/>
    <xf numFmtId="0" fontId="89" fillId="0" borderId="0" xfId="38" applyFont="1"/>
    <xf numFmtId="0" fontId="43" fillId="0" borderId="0" xfId="38" applyFont="1"/>
    <xf numFmtId="0" fontId="31" fillId="0" borderId="0" xfId="30" applyFont="1" applyAlignment="1">
      <alignment horizontal="center" vertical="center" wrapText="1"/>
    </xf>
    <xf numFmtId="0" fontId="51" fillId="0" borderId="0" xfId="30" applyFont="1"/>
    <xf numFmtId="49" fontId="31" fillId="0" borderId="0" xfId="30" applyNumberFormat="1" applyFont="1" applyAlignment="1">
      <alignment horizontal="center" vertical="center" wrapText="1"/>
    </xf>
    <xf numFmtId="0" fontId="32" fillId="0" borderId="0" xfId="38" applyFont="1" applyAlignment="1">
      <alignment horizontal="center" vertical="center"/>
    </xf>
    <xf numFmtId="0" fontId="43" fillId="0" borderId="0" xfId="38" applyFont="1" applyAlignment="1">
      <alignment horizontal="center" vertical="center"/>
    </xf>
    <xf numFmtId="0" fontId="92" fillId="0" borderId="0" xfId="38" applyFont="1"/>
    <xf numFmtId="0" fontId="36" fillId="0" borderId="12" xfId="38" applyFont="1" applyFill="1" applyBorder="1" applyAlignment="1">
      <alignment horizontal="center" vertical="center"/>
    </xf>
    <xf numFmtId="0" fontId="83" fillId="0" borderId="0" xfId="38" applyFont="1" applyAlignment="1">
      <alignment horizontal="center" vertical="center"/>
    </xf>
    <xf numFmtId="0" fontId="93" fillId="0" borderId="0" xfId="38" applyFont="1"/>
    <xf numFmtId="49" fontId="21" fillId="0" borderId="1" xfId="38" applyNumberFormat="1" applyFont="1" applyFill="1" applyBorder="1" applyAlignment="1">
      <alignment horizontal="center" vertical="center"/>
    </xf>
    <xf numFmtId="49" fontId="21" fillId="0" borderId="15" xfId="38" applyNumberFormat="1" applyFont="1" applyFill="1" applyBorder="1" applyAlignment="1">
      <alignment horizontal="center" vertical="center"/>
    </xf>
    <xf numFmtId="0" fontId="21" fillId="0" borderId="1" xfId="38" applyFont="1" applyFill="1" applyBorder="1" applyAlignment="1">
      <alignment horizontal="left" vertical="center" wrapText="1"/>
    </xf>
    <xf numFmtId="0" fontId="21" fillId="0" borderId="1" xfId="38" applyNumberFormat="1" applyFont="1" applyFill="1" applyBorder="1" applyAlignment="1">
      <alignment horizontal="center" vertical="center" wrapText="1"/>
    </xf>
    <xf numFmtId="4" fontId="48" fillId="0" borderId="1" xfId="38" applyNumberFormat="1" applyFont="1" applyFill="1" applyBorder="1" applyAlignment="1">
      <alignment horizontal="center" vertical="center" wrapText="1"/>
    </xf>
    <xf numFmtId="0" fontId="36" fillId="0" borderId="1" xfId="30" applyFont="1" applyFill="1" applyBorder="1" applyAlignment="1">
      <alignment horizontal="left" vertical="center" wrapText="1"/>
    </xf>
    <xf numFmtId="0" fontId="21" fillId="0" borderId="1" xfId="38" applyNumberFormat="1" applyFont="1" applyFill="1" applyBorder="1" applyAlignment="1">
      <alignment horizontal="center" vertical="center"/>
    </xf>
    <xf numFmtId="49" fontId="43" fillId="2" borderId="1" xfId="262" applyNumberFormat="1" applyFont="1" applyFill="1" applyBorder="1" applyAlignment="1">
      <alignment horizontal="center" vertical="center" wrapText="1"/>
    </xf>
    <xf numFmtId="0" fontId="43" fillId="2" borderId="1" xfId="262" applyNumberFormat="1" applyFont="1" applyFill="1" applyBorder="1" applyAlignment="1">
      <alignment horizontal="center" vertical="center" wrapText="1"/>
    </xf>
    <xf numFmtId="0" fontId="31" fillId="0" borderId="0" xfId="30" applyFont="1" applyAlignment="1">
      <alignment horizontal="center" vertical="center" wrapText="1"/>
    </xf>
    <xf numFmtId="0" fontId="80" fillId="0" borderId="0" xfId="30" applyFont="1" applyFill="1" applyAlignment="1">
      <alignment horizontal="center" vertical="center" wrapText="1"/>
    </xf>
    <xf numFmtId="0" fontId="43" fillId="2" borderId="1" xfId="38" applyFont="1" applyFill="1" applyBorder="1" applyAlignment="1">
      <alignment horizontal="center" vertical="center" wrapText="1"/>
    </xf>
    <xf numFmtId="0" fontId="43" fillId="2" borderId="12" xfId="38" applyFont="1" applyFill="1" applyBorder="1" applyAlignment="1">
      <alignment horizontal="center" vertical="center" wrapText="1"/>
    </xf>
    <xf numFmtId="0" fontId="11" fillId="0" borderId="0" xfId="30" applyFont="1" applyAlignment="1">
      <alignment horizontal="center" vertical="center" wrapText="1"/>
    </xf>
    <xf numFmtId="49" fontId="30" fillId="0" borderId="3" xfId="210" applyNumberFormat="1" applyFont="1" applyFill="1" applyBorder="1" applyAlignment="1">
      <alignment horizontal="left" vertical="center"/>
    </xf>
    <xf numFmtId="49" fontId="30" fillId="0" borderId="4" xfId="210" applyNumberFormat="1" applyFont="1" applyFill="1" applyBorder="1" applyAlignment="1">
      <alignment horizontal="left" vertical="center"/>
    </xf>
    <xf numFmtId="49" fontId="30" fillId="0" borderId="5" xfId="210" applyNumberFormat="1" applyFont="1" applyFill="1" applyBorder="1" applyAlignment="1">
      <alignment horizontal="left" vertical="center"/>
    </xf>
    <xf numFmtId="0" fontId="53" fillId="0" borderId="0" xfId="244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2" borderId="1" xfId="245" applyFont="1" applyFill="1" applyBorder="1" applyAlignment="1">
      <alignment horizontal="center" vertical="center" wrapText="1"/>
    </xf>
    <xf numFmtId="3" fontId="17" fillId="2" borderId="1" xfId="245" applyNumberFormat="1" applyFont="1" applyFill="1" applyBorder="1" applyAlignment="1">
      <alignment horizontal="center" vertical="center" wrapText="1"/>
    </xf>
    <xf numFmtId="3" fontId="17" fillId="2" borderId="1" xfId="21" applyNumberFormat="1" applyFont="1" applyFill="1" applyBorder="1" applyAlignment="1">
      <alignment horizontal="center" vertical="center" wrapText="1"/>
    </xf>
    <xf numFmtId="0" fontId="33" fillId="0" borderId="0" xfId="86" applyFont="1" applyBorder="1" applyAlignment="1">
      <alignment horizontal="center" vertical="center" wrapText="1"/>
    </xf>
    <xf numFmtId="0" fontId="16" fillId="0" borderId="0" xfId="30" applyFont="1" applyAlignment="1">
      <alignment horizontal="center" vertical="center" wrapText="1"/>
    </xf>
    <xf numFmtId="0" fontId="17" fillId="2" borderId="1" xfId="26" applyFont="1" applyFill="1" applyBorder="1" applyAlignment="1">
      <alignment horizontal="center" vertical="center" wrapText="1"/>
    </xf>
    <xf numFmtId="3" fontId="17" fillId="2" borderId="1" xfId="26" applyNumberFormat="1" applyFont="1" applyFill="1" applyBorder="1" applyAlignment="1">
      <alignment horizontal="center" vertical="center" wrapText="1"/>
    </xf>
    <xf numFmtId="3" fontId="21" fillId="2" borderId="1" xfId="26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2" fillId="2" borderId="1" xfId="3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67" fontId="52" fillId="2" borderId="1" xfId="3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167" fontId="57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167" fontId="43" fillId="2" borderId="1" xfId="30" applyNumberFormat="1" applyFont="1" applyFill="1" applyBorder="1" applyAlignment="1">
      <alignment horizontal="center" vertical="center" wrapText="1"/>
    </xf>
    <xf numFmtId="0" fontId="76" fillId="0" borderId="0" xfId="30" applyFont="1" applyFill="1" applyAlignment="1">
      <alignment horizontal="center" vertical="center" wrapText="1"/>
    </xf>
    <xf numFmtId="0" fontId="46" fillId="0" borderId="0" xfId="30" applyFont="1" applyAlignment="1">
      <alignment horizontal="center" vertical="center" wrapText="1"/>
    </xf>
    <xf numFmtId="0" fontId="71" fillId="0" borderId="0" xfId="30" applyFont="1" applyFill="1" applyAlignment="1">
      <alignment horizontal="center" vertical="center" wrapText="1"/>
    </xf>
    <xf numFmtId="49" fontId="43" fillId="2" borderId="1" xfId="262" applyNumberFormat="1" applyFont="1" applyFill="1" applyBorder="1" applyAlignment="1">
      <alignment horizontal="center" vertical="center" wrapText="1"/>
    </xf>
    <xf numFmtId="0" fontId="43" fillId="2" borderId="1" xfId="262" applyNumberFormat="1" applyFont="1" applyFill="1" applyBorder="1" applyAlignment="1">
      <alignment horizontal="center" vertical="center" wrapText="1"/>
    </xf>
    <xf numFmtId="0" fontId="43" fillId="2" borderId="1" xfId="262" applyFont="1" applyFill="1" applyBorder="1" applyAlignment="1">
      <alignment horizontal="center" vertical="center" wrapText="1"/>
    </xf>
    <xf numFmtId="49" fontId="82" fillId="0" borderId="1" xfId="273" applyNumberFormat="1" applyFont="1" applyFill="1" applyBorder="1" applyAlignment="1">
      <alignment horizontal="left" vertical="center"/>
    </xf>
    <xf numFmtId="49" fontId="82" fillId="0" borderId="3" xfId="280" applyNumberFormat="1" applyFont="1" applyFill="1" applyBorder="1" applyAlignment="1">
      <alignment horizontal="left" vertical="center"/>
    </xf>
    <xf numFmtId="49" fontId="82" fillId="0" borderId="4" xfId="280" applyNumberFormat="1" applyFont="1" applyFill="1" applyBorder="1" applyAlignment="1">
      <alignment horizontal="left" vertical="center"/>
    </xf>
    <xf numFmtId="49" fontId="82" fillId="0" borderId="5" xfId="280" applyNumberFormat="1" applyFont="1" applyFill="1" applyBorder="1" applyAlignment="1">
      <alignment horizontal="left" vertical="center"/>
    </xf>
    <xf numFmtId="0" fontId="31" fillId="0" borderId="0" xfId="30" applyFont="1" applyAlignment="1">
      <alignment horizontal="center" vertical="center" wrapText="1"/>
    </xf>
    <xf numFmtId="0" fontId="80" fillId="0" borderId="0" xfId="30" applyFont="1" applyFill="1" applyAlignment="1">
      <alignment horizontal="center" vertical="center" wrapText="1"/>
    </xf>
    <xf numFmtId="10" fontId="43" fillId="2" borderId="1" xfId="38" applyNumberFormat="1" applyFont="1" applyFill="1" applyBorder="1" applyAlignment="1">
      <alignment horizontal="center" vertical="center" wrapText="1"/>
    </xf>
    <xf numFmtId="0" fontId="43" fillId="2" borderId="3" xfId="38" applyFont="1" applyFill="1" applyBorder="1" applyAlignment="1">
      <alignment horizontal="center" vertical="center" wrapText="1"/>
    </xf>
    <xf numFmtId="0" fontId="43" fillId="2" borderId="5" xfId="38" applyFont="1" applyFill="1" applyBorder="1" applyAlignment="1">
      <alignment horizontal="center" vertical="center" wrapText="1"/>
    </xf>
    <xf numFmtId="0" fontId="43" fillId="2" borderId="6" xfId="257" applyFont="1" applyFill="1" applyBorder="1" applyAlignment="1">
      <alignment horizontal="center" vertical="center" wrapText="1"/>
    </xf>
    <xf numFmtId="0" fontId="43" fillId="2" borderId="7" xfId="257" applyFont="1" applyFill="1" applyBorder="1" applyAlignment="1">
      <alignment horizontal="center" vertical="center" wrapText="1"/>
    </xf>
    <xf numFmtId="49" fontId="30" fillId="0" borderId="1" xfId="273" applyNumberFormat="1" applyFont="1" applyFill="1" applyBorder="1" applyAlignment="1">
      <alignment horizontal="left" vertical="center"/>
    </xf>
    <xf numFmtId="0" fontId="76" fillId="0" borderId="0" xfId="271" applyFont="1" applyFill="1" applyAlignment="1">
      <alignment horizontal="center" vertical="center" wrapText="1"/>
    </xf>
    <xf numFmtId="0" fontId="21" fillId="2" borderId="1" xfId="38" applyFont="1" applyFill="1" applyBorder="1" applyAlignment="1">
      <alignment horizontal="center" vertical="center" wrapText="1"/>
    </xf>
    <xf numFmtId="0" fontId="74" fillId="2" borderId="1" xfId="272" applyNumberFormat="1" applyFont="1" applyFill="1" applyBorder="1" applyAlignment="1">
      <alignment horizontal="center" vertical="center" wrapText="1"/>
    </xf>
    <xf numFmtId="0" fontId="21" fillId="2" borderId="3" xfId="38" applyFont="1" applyFill="1" applyBorder="1" applyAlignment="1">
      <alignment horizontal="center" vertical="center" wrapText="1"/>
    </xf>
    <xf numFmtId="0" fontId="21" fillId="2" borderId="5" xfId="38" applyFont="1" applyFill="1" applyBorder="1" applyAlignment="1">
      <alignment horizontal="center" vertical="center" wrapText="1"/>
    </xf>
    <xf numFmtId="0" fontId="43" fillId="2" borderId="1" xfId="38" applyFont="1" applyFill="1" applyBorder="1" applyAlignment="1">
      <alignment horizontal="center" vertical="center" wrapText="1"/>
    </xf>
    <xf numFmtId="0" fontId="52" fillId="2" borderId="1" xfId="257" applyFont="1" applyFill="1" applyBorder="1" applyAlignment="1">
      <alignment horizontal="center" vertical="center" wrapText="1"/>
    </xf>
    <xf numFmtId="0" fontId="43" fillId="2" borderId="6" xfId="38" applyFont="1" applyFill="1" applyBorder="1" applyAlignment="1">
      <alignment horizontal="center" vertical="center" wrapText="1"/>
    </xf>
    <xf numFmtId="0" fontId="43" fillId="2" borderId="7" xfId="38" applyFont="1" applyFill="1" applyBorder="1" applyAlignment="1">
      <alignment horizontal="center" vertical="center" wrapText="1"/>
    </xf>
    <xf numFmtId="0" fontId="43" fillId="2" borderId="12" xfId="38" applyFont="1" applyFill="1" applyBorder="1" applyAlignment="1">
      <alignment horizontal="center" vertical="center" wrapText="1"/>
    </xf>
    <xf numFmtId="0" fontId="43" fillId="2" borderId="15" xfId="38" applyFont="1" applyFill="1" applyBorder="1" applyAlignment="1">
      <alignment horizontal="center" vertical="center" wrapText="1"/>
    </xf>
    <xf numFmtId="0" fontId="70" fillId="2" borderId="3" xfId="278" applyNumberFormat="1" applyFont="1" applyFill="1" applyBorder="1" applyAlignment="1">
      <alignment horizontal="center" vertical="center" wrapText="1"/>
    </xf>
    <xf numFmtId="0" fontId="70" fillId="2" borderId="5" xfId="278" applyNumberFormat="1" applyFont="1" applyFill="1" applyBorder="1" applyAlignment="1">
      <alignment horizontal="center" vertical="center" wrapText="1"/>
    </xf>
    <xf numFmtId="10" fontId="43" fillId="2" borderId="12" xfId="38" applyNumberFormat="1" applyFont="1" applyFill="1" applyBorder="1" applyAlignment="1">
      <alignment horizontal="center" vertical="center" wrapText="1"/>
    </xf>
    <xf numFmtId="10" fontId="43" fillId="2" borderId="15" xfId="38" applyNumberFormat="1" applyFont="1" applyFill="1" applyBorder="1" applyAlignment="1">
      <alignment horizontal="center" vertical="center" wrapText="1"/>
    </xf>
    <xf numFmtId="0" fontId="43" fillId="2" borderId="12" xfId="257" applyFont="1" applyFill="1" applyBorder="1" applyAlignment="1">
      <alignment horizontal="center" vertical="center" wrapText="1"/>
    </xf>
    <xf numFmtId="0" fontId="43" fillId="2" borderId="15" xfId="257" applyFont="1" applyFill="1" applyBorder="1" applyAlignment="1">
      <alignment horizontal="center" vertical="center" wrapText="1"/>
    </xf>
    <xf numFmtId="0" fontId="21" fillId="0" borderId="1" xfId="30" applyFont="1" applyFill="1" applyBorder="1" applyAlignment="1">
      <alignment horizontal="left" vertical="center" wrapText="1"/>
    </xf>
    <xf numFmtId="0" fontId="21" fillId="0" borderId="3" xfId="30" applyFont="1" applyFill="1" applyBorder="1" applyAlignment="1">
      <alignment horizontal="left" vertical="center"/>
    </xf>
    <xf numFmtId="0" fontId="21" fillId="0" borderId="5" xfId="30" applyFont="1" applyFill="1" applyBorder="1" applyAlignment="1">
      <alignment horizontal="left" vertical="center"/>
    </xf>
    <xf numFmtId="0" fontId="19" fillId="0" borderId="1" xfId="30" applyFont="1" applyFill="1" applyBorder="1" applyAlignment="1">
      <alignment horizontal="right" vertical="center"/>
    </xf>
    <xf numFmtId="0" fontId="21" fillId="0" borderId="4" xfId="30" applyFont="1" applyFill="1" applyBorder="1" applyAlignment="1">
      <alignment horizontal="left" vertical="center"/>
    </xf>
    <xf numFmtId="0" fontId="21" fillId="2" borderId="1" xfId="256" applyNumberFormat="1" applyFont="1" applyFill="1" applyBorder="1" applyAlignment="1">
      <alignment horizontal="center" vertical="center"/>
    </xf>
    <xf numFmtId="0" fontId="18" fillId="0" borderId="1" xfId="30" applyFont="1" applyBorder="1" applyAlignment="1">
      <alignment horizontal="center" vertical="center"/>
    </xf>
    <xf numFmtId="0" fontId="21" fillId="2" borderId="1" xfId="256" applyNumberFormat="1" applyFont="1" applyFill="1" applyBorder="1" applyAlignment="1">
      <alignment horizontal="center" vertical="center" wrapText="1"/>
    </xf>
    <xf numFmtId="1" fontId="21" fillId="0" borderId="12" xfId="38" applyNumberFormat="1" applyFont="1" applyFill="1" applyBorder="1" applyAlignment="1">
      <alignment horizontal="center" vertical="center"/>
    </xf>
    <xf numFmtId="1" fontId="21" fillId="0" borderId="14" xfId="38" applyNumberFormat="1" applyFont="1" applyFill="1" applyBorder="1" applyAlignment="1">
      <alignment horizontal="center" vertical="center"/>
    </xf>
    <xf numFmtId="4" fontId="17" fillId="0" borderId="12" xfId="30" applyNumberFormat="1" applyFont="1" applyFill="1" applyBorder="1" applyAlignment="1">
      <alignment horizontal="center" vertical="center"/>
    </xf>
    <xf numFmtId="4" fontId="17" fillId="0" borderId="14" xfId="30" applyNumberFormat="1" applyFont="1" applyFill="1" applyBorder="1" applyAlignment="1">
      <alignment horizontal="center" vertical="center"/>
    </xf>
    <xf numFmtId="0" fontId="21" fillId="0" borderId="12" xfId="30" applyFont="1" applyFill="1" applyBorder="1" applyAlignment="1">
      <alignment horizontal="left" vertical="center"/>
    </xf>
    <xf numFmtId="0" fontId="21" fillId="0" borderId="14" xfId="30" applyFont="1" applyFill="1" applyBorder="1" applyAlignment="1">
      <alignment horizontal="left" vertical="center"/>
    </xf>
    <xf numFmtId="0" fontId="21" fillId="0" borderId="6" xfId="30" applyFont="1" applyFill="1" applyBorder="1" applyAlignment="1">
      <alignment vertical="center" wrapText="1"/>
    </xf>
    <xf numFmtId="0" fontId="21" fillId="0" borderId="13" xfId="30" applyFont="1" applyFill="1" applyBorder="1" applyAlignment="1">
      <alignment vertical="center" wrapText="1"/>
    </xf>
    <xf numFmtId="0" fontId="21" fillId="0" borderId="7" xfId="30" applyFont="1" applyFill="1" applyBorder="1" applyAlignment="1">
      <alignment vertical="center" wrapText="1"/>
    </xf>
    <xf numFmtId="0" fontId="21" fillId="0" borderId="8" xfId="30" applyFont="1" applyFill="1" applyBorder="1" applyAlignment="1">
      <alignment vertical="center" wrapText="1"/>
    </xf>
    <xf numFmtId="0" fontId="21" fillId="0" borderId="0" xfId="30" applyFont="1" applyFill="1" applyBorder="1" applyAlignment="1">
      <alignment vertical="center" wrapText="1"/>
    </xf>
    <xf numFmtId="0" fontId="21" fillId="0" borderId="9" xfId="30" applyFont="1" applyFill="1" applyBorder="1" applyAlignment="1">
      <alignment vertical="center" wrapText="1"/>
    </xf>
    <xf numFmtId="0" fontId="21" fillId="0" borderId="12" xfId="30" applyFont="1" applyFill="1" applyBorder="1" applyAlignment="1">
      <alignment horizontal="center" vertical="center"/>
    </xf>
    <xf numFmtId="0" fontId="21" fillId="0" borderId="14" xfId="30" applyFont="1" applyFill="1" applyBorder="1" applyAlignment="1">
      <alignment horizontal="center" vertical="center"/>
    </xf>
    <xf numFmtId="0" fontId="21" fillId="0" borderId="6" xfId="30" applyFont="1" applyFill="1" applyBorder="1" applyAlignment="1">
      <alignment horizontal="center" vertical="center" wrapText="1"/>
    </xf>
    <xf numFmtId="0" fontId="21" fillId="0" borderId="7" xfId="30" applyFont="1" applyFill="1" applyBorder="1" applyAlignment="1">
      <alignment horizontal="center" vertical="center" wrapText="1"/>
    </xf>
    <xf numFmtId="0" fontId="21" fillId="0" borderId="8" xfId="30" applyFont="1" applyFill="1" applyBorder="1" applyAlignment="1">
      <alignment horizontal="center" vertical="center" wrapText="1"/>
    </xf>
    <xf numFmtId="0" fontId="21" fillId="0" borderId="9" xfId="30" applyFont="1" applyFill="1" applyBorder="1" applyAlignment="1">
      <alignment horizontal="center" vertical="center" wrapText="1"/>
    </xf>
    <xf numFmtId="0" fontId="36" fillId="0" borderId="1" xfId="30" applyFont="1" applyBorder="1" applyAlignment="1">
      <alignment horizontal="center"/>
    </xf>
    <xf numFmtId="0" fontId="18" fillId="0" borderId="1" xfId="30" applyFont="1" applyBorder="1" applyAlignment="1">
      <alignment horizontal="center"/>
    </xf>
    <xf numFmtId="0" fontId="33" fillId="0" borderId="0" xfId="255" applyFont="1" applyFill="1" applyAlignment="1">
      <alignment horizontal="center" vertical="center" wrapText="1"/>
    </xf>
    <xf numFmtId="0" fontId="20" fillId="3" borderId="3" xfId="30" applyFont="1" applyFill="1" applyBorder="1" applyAlignment="1">
      <alignment horizontal="left" vertical="center"/>
    </xf>
    <xf numFmtId="0" fontId="20" fillId="3" borderId="4" xfId="30" applyFont="1" applyFill="1" applyBorder="1" applyAlignment="1">
      <alignment horizontal="left" vertical="center"/>
    </xf>
    <xf numFmtId="0" fontId="20" fillId="3" borderId="5" xfId="30" applyFont="1" applyFill="1" applyBorder="1" applyAlignment="1">
      <alignment horizontal="left" vertical="center"/>
    </xf>
    <xf numFmtId="0" fontId="20" fillId="3" borderId="3" xfId="30" applyFont="1" applyFill="1" applyBorder="1" applyAlignment="1">
      <alignment horizontal="left" vertical="center" wrapText="1"/>
    </xf>
    <xf numFmtId="0" fontId="20" fillId="3" borderId="4" xfId="30" applyFont="1" applyFill="1" applyBorder="1" applyAlignment="1">
      <alignment horizontal="left" vertical="center" wrapText="1"/>
    </xf>
    <xf numFmtId="0" fontId="20" fillId="3" borderId="5" xfId="30" applyFont="1" applyFill="1" applyBorder="1" applyAlignment="1">
      <alignment horizontal="left" vertical="center" wrapText="1"/>
    </xf>
    <xf numFmtId="0" fontId="75" fillId="2" borderId="1" xfId="257" applyFont="1" applyFill="1" applyBorder="1" applyAlignment="1">
      <alignment horizontal="center" vertical="center" wrapText="1"/>
    </xf>
    <xf numFmtId="0" fontId="74" fillId="2" borderId="3" xfId="259" applyNumberFormat="1" applyFont="1" applyFill="1" applyBorder="1" applyAlignment="1">
      <alignment horizontal="center" vertical="center" wrapText="1"/>
    </xf>
    <xf numFmtId="0" fontId="74" fillId="2" borderId="5" xfId="259" applyNumberFormat="1" applyFont="1" applyFill="1" applyBorder="1" applyAlignment="1">
      <alignment horizontal="center" vertical="center" wrapText="1"/>
    </xf>
    <xf numFmtId="0" fontId="21" fillId="2" borderId="12" xfId="38" applyFont="1" applyFill="1" applyBorder="1" applyAlignment="1">
      <alignment horizontal="center" vertical="center" wrapText="1"/>
    </xf>
    <xf numFmtId="0" fontId="21" fillId="2" borderId="15" xfId="38" applyFont="1" applyFill="1" applyBorder="1" applyAlignment="1">
      <alignment horizontal="center" vertical="center" wrapText="1"/>
    </xf>
    <xf numFmtId="10" fontId="21" fillId="2" borderId="12" xfId="38" applyNumberFormat="1" applyFont="1" applyFill="1" applyBorder="1" applyAlignment="1">
      <alignment horizontal="center" vertical="center" wrapText="1"/>
    </xf>
    <xf numFmtId="10" fontId="21" fillId="2" borderId="15" xfId="38" applyNumberFormat="1" applyFont="1" applyFill="1" applyBorder="1" applyAlignment="1">
      <alignment horizontal="center" vertical="center" wrapText="1"/>
    </xf>
    <xf numFmtId="0" fontId="21" fillId="0" borderId="15" xfId="30" applyFont="1" applyFill="1" applyBorder="1" applyAlignment="1">
      <alignment horizontal="left" vertical="center"/>
    </xf>
    <xf numFmtId="4" fontId="15" fillId="0" borderId="12" xfId="30" applyNumberFormat="1" applyFont="1" applyFill="1" applyBorder="1" applyAlignment="1">
      <alignment horizontal="center" vertical="center"/>
    </xf>
    <xf numFmtId="4" fontId="15" fillId="0" borderId="14" xfId="30" applyNumberFormat="1" applyFont="1" applyFill="1" applyBorder="1" applyAlignment="1">
      <alignment horizontal="center" vertical="center"/>
    </xf>
    <xf numFmtId="0" fontId="21" fillId="0" borderId="3" xfId="30" applyFont="1" applyFill="1" applyBorder="1" applyAlignment="1">
      <alignment horizontal="center" vertical="center" wrapText="1"/>
    </xf>
    <xf numFmtId="0" fontId="21" fillId="0" borderId="5" xfId="30" applyFont="1" applyFill="1" applyBorder="1" applyAlignment="1">
      <alignment horizontal="center" vertical="center" wrapText="1"/>
    </xf>
    <xf numFmtId="0" fontId="21" fillId="0" borderId="3" xfId="30" applyFont="1" applyFill="1" applyBorder="1" applyAlignment="1">
      <alignment horizontal="left" vertical="center" wrapText="1"/>
    </xf>
    <xf numFmtId="0" fontId="21" fillId="0" borderId="5" xfId="30" applyFont="1" applyFill="1" applyBorder="1" applyAlignment="1">
      <alignment horizontal="left" vertical="center" wrapText="1"/>
    </xf>
    <xf numFmtId="0" fontId="64" fillId="0" borderId="2" xfId="43" applyFont="1" applyFill="1" applyBorder="1" applyAlignment="1">
      <alignment horizontal="left" vertical="center"/>
    </xf>
    <xf numFmtId="0" fontId="33" fillId="0" borderId="0" xfId="2" applyFont="1" applyAlignment="1">
      <alignment horizontal="center" vertical="center" wrapText="1"/>
    </xf>
    <xf numFmtId="0" fontId="33" fillId="0" borderId="0" xfId="2" applyFont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170" fontId="43" fillId="0" borderId="2" xfId="2" applyNumberFormat="1" applyFont="1" applyBorder="1" applyAlignment="1">
      <alignment horizontal="center" vertical="center"/>
    </xf>
    <xf numFmtId="10" fontId="21" fillId="2" borderId="1" xfId="43" applyNumberFormat="1" applyFont="1" applyFill="1" applyBorder="1" applyAlignment="1">
      <alignment horizontal="center" vertical="center" wrapText="1"/>
    </xf>
    <xf numFmtId="10" fontId="43" fillId="2" borderId="1" xfId="43" applyNumberFormat="1" applyFont="1" applyFill="1" applyBorder="1" applyAlignment="1">
      <alignment horizontal="center" vertical="center" wrapText="1"/>
    </xf>
    <xf numFmtId="0" fontId="43" fillId="2" borderId="1" xfId="43" applyFont="1" applyFill="1" applyBorder="1" applyAlignment="1">
      <alignment horizontal="center" vertical="center" wrapText="1"/>
    </xf>
    <xf numFmtId="10" fontId="36" fillId="2" borderId="1" xfId="43" applyNumberFormat="1" applyFont="1" applyFill="1" applyBorder="1" applyAlignment="1">
      <alignment horizontal="center" vertical="center" wrapText="1"/>
    </xf>
    <xf numFmtId="0" fontId="64" fillId="0" borderId="0" xfId="43" applyFont="1" applyFill="1" applyBorder="1" applyAlignment="1">
      <alignment horizontal="justify" vertical="center" wrapText="1"/>
    </xf>
    <xf numFmtId="10" fontId="43" fillId="2" borderId="6" xfId="43" applyNumberFormat="1" applyFont="1" applyFill="1" applyBorder="1" applyAlignment="1">
      <alignment horizontal="center" vertical="center" wrapText="1"/>
    </xf>
    <xf numFmtId="10" fontId="43" fillId="2" borderId="7" xfId="43" applyNumberFormat="1" applyFont="1" applyFill="1" applyBorder="1" applyAlignment="1">
      <alignment horizontal="center" vertical="center" wrapText="1"/>
    </xf>
    <xf numFmtId="10" fontId="43" fillId="2" borderId="8" xfId="43" applyNumberFormat="1" applyFont="1" applyFill="1" applyBorder="1" applyAlignment="1">
      <alignment horizontal="center" vertical="center" wrapText="1"/>
    </xf>
    <xf numFmtId="10" fontId="43" fillId="2" borderId="9" xfId="43" applyNumberFormat="1" applyFont="1" applyFill="1" applyBorder="1" applyAlignment="1">
      <alignment horizontal="center" vertical="center" wrapText="1"/>
    </xf>
    <xf numFmtId="10" fontId="43" fillId="2" borderId="10" xfId="43" applyNumberFormat="1" applyFont="1" applyFill="1" applyBorder="1" applyAlignment="1">
      <alignment horizontal="center" vertical="center" wrapText="1"/>
    </xf>
    <xf numFmtId="10" fontId="43" fillId="2" borderId="11" xfId="43" applyNumberFormat="1" applyFont="1" applyFill="1" applyBorder="1" applyAlignment="1">
      <alignment horizontal="center" vertical="center" wrapText="1"/>
    </xf>
    <xf numFmtId="0" fontId="43" fillId="0" borderId="3" xfId="43" applyFont="1" applyFill="1" applyBorder="1" applyAlignment="1">
      <alignment horizontal="center" vertical="center"/>
    </xf>
    <xf numFmtId="0" fontId="43" fillId="0" borderId="5" xfId="43" applyFont="1" applyFill="1" applyBorder="1" applyAlignment="1">
      <alignment horizontal="center" vertical="center"/>
    </xf>
    <xf numFmtId="0" fontId="33" fillId="3" borderId="3" xfId="43" applyFont="1" applyFill="1" applyBorder="1" applyAlignment="1">
      <alignment horizontal="center" vertical="center"/>
    </xf>
    <xf numFmtId="0" fontId="33" fillId="3" borderId="5" xfId="43" applyFont="1" applyFill="1" applyBorder="1" applyAlignment="1">
      <alignment horizontal="center" vertical="center"/>
    </xf>
    <xf numFmtId="0" fontId="66" fillId="0" borderId="0" xfId="0" applyFont="1" applyAlignment="1">
      <alignment horizontal="left" vertical="top" wrapText="1"/>
    </xf>
    <xf numFmtId="0" fontId="66" fillId="0" borderId="0" xfId="0" applyFont="1" applyAlignment="1">
      <alignment horizontal="left"/>
    </xf>
    <xf numFmtId="0" fontId="66" fillId="0" borderId="0" xfId="0" applyFont="1" applyAlignment="1">
      <alignment horizontal="left" vertical="top"/>
    </xf>
    <xf numFmtId="0" fontId="32" fillId="0" borderId="0" xfId="281" applyFont="1" applyBorder="1"/>
    <xf numFmtId="0" fontId="32" fillId="0" borderId="0" xfId="282" applyFont="1" applyBorder="1"/>
    <xf numFmtId="0" fontId="33" fillId="0" borderId="0" xfId="283" applyFont="1" applyFill="1" applyAlignment="1">
      <alignment vertical="center" wrapText="1"/>
    </xf>
    <xf numFmtId="0" fontId="46" fillId="0" borderId="0" xfId="282" applyFont="1" applyAlignment="1">
      <alignment horizontal="center" vertical="center" wrapText="1"/>
    </xf>
    <xf numFmtId="0" fontId="19" fillId="0" borderId="8" xfId="30" applyFont="1" applyBorder="1" applyAlignment="1">
      <alignment vertical="center"/>
    </xf>
    <xf numFmtId="0" fontId="21" fillId="0" borderId="1" xfId="282" applyFont="1" applyFill="1" applyBorder="1" applyAlignment="1">
      <alignment horizontal="center" vertical="center"/>
    </xf>
    <xf numFmtId="0" fontId="21" fillId="0" borderId="1" xfId="282" applyFont="1" applyFill="1" applyBorder="1" applyAlignment="1">
      <alignment horizontal="left" vertical="center" wrapText="1"/>
    </xf>
    <xf numFmtId="0" fontId="36" fillId="0" borderId="1" xfId="282" applyFont="1" applyFill="1" applyBorder="1" applyAlignment="1">
      <alignment horizontal="left" vertical="center" wrapText="1"/>
    </xf>
    <xf numFmtId="0" fontId="43" fillId="0" borderId="0" xfId="284" applyFont="1"/>
    <xf numFmtId="0" fontId="21" fillId="0" borderId="0" xfId="38" applyNumberFormat="1" applyFont="1" applyFill="1" applyBorder="1" applyAlignment="1">
      <alignment horizontal="center" vertical="center"/>
    </xf>
    <xf numFmtId="0" fontId="21" fillId="0" borderId="0" xfId="38" applyFont="1" applyFill="1" applyBorder="1" applyAlignment="1">
      <alignment horizontal="left" vertical="center" wrapText="1"/>
    </xf>
    <xf numFmtId="0" fontId="21" fillId="0" borderId="0" xfId="282" applyFont="1" applyFill="1" applyBorder="1" applyAlignment="1">
      <alignment horizontal="center" vertical="center"/>
    </xf>
    <xf numFmtId="0" fontId="21" fillId="0" borderId="0" xfId="282" applyFont="1" applyFill="1" applyBorder="1" applyAlignment="1">
      <alignment horizontal="left" vertical="center" wrapText="1"/>
    </xf>
    <xf numFmtId="1" fontId="21" fillId="0" borderId="0" xfId="38" applyNumberFormat="1" applyFont="1" applyFill="1" applyBorder="1" applyAlignment="1">
      <alignment horizontal="center" vertical="center" wrapText="1"/>
    </xf>
    <xf numFmtId="0" fontId="21" fillId="0" borderId="0" xfId="38" applyNumberFormat="1" applyFont="1" applyFill="1" applyBorder="1" applyAlignment="1">
      <alignment horizontal="center" vertical="center" wrapText="1"/>
    </xf>
    <xf numFmtId="4" fontId="48" fillId="0" borderId="0" xfId="38" applyNumberFormat="1" applyFont="1" applyFill="1" applyBorder="1" applyAlignment="1">
      <alignment horizontal="center" vertical="center"/>
    </xf>
    <xf numFmtId="4" fontId="48" fillId="0" borderId="0" xfId="38" applyNumberFormat="1" applyFont="1" applyFill="1" applyBorder="1" applyAlignment="1">
      <alignment horizontal="center" vertical="center" wrapText="1"/>
    </xf>
    <xf numFmtId="0" fontId="36" fillId="0" borderId="0" xfId="282" applyFont="1" applyFill="1" applyBorder="1" applyAlignment="1">
      <alignment horizontal="left" vertical="center" wrapText="1"/>
    </xf>
    <xf numFmtId="0" fontId="19" fillId="0" borderId="0" xfId="30" applyFont="1" applyBorder="1" applyAlignment="1">
      <alignment vertical="center"/>
    </xf>
    <xf numFmtId="49" fontId="43" fillId="2" borderId="1" xfId="285" applyNumberFormat="1" applyFont="1" applyFill="1" applyBorder="1" applyAlignment="1">
      <alignment horizontal="center" vertical="center" wrapText="1"/>
    </xf>
    <xf numFmtId="0" fontId="43" fillId="2" borderId="1" xfId="285" applyFont="1" applyFill="1" applyBorder="1" applyAlignment="1">
      <alignment horizontal="center" vertical="center" wrapText="1"/>
    </xf>
    <xf numFmtId="0" fontId="43" fillId="2" borderId="1" xfId="285" applyNumberFormat="1" applyFont="1" applyFill="1" applyBorder="1" applyAlignment="1">
      <alignment horizontal="center" vertical="center" wrapText="1"/>
    </xf>
    <xf numFmtId="167" fontId="43" fillId="2" borderId="3" xfId="282" applyNumberFormat="1" applyFont="1" applyFill="1" applyBorder="1" applyAlignment="1">
      <alignment horizontal="center" vertical="center" wrapText="1"/>
    </xf>
    <xf numFmtId="167" fontId="43" fillId="2" borderId="5" xfId="282" applyNumberFormat="1" applyFont="1" applyFill="1" applyBorder="1" applyAlignment="1">
      <alignment horizontal="center" vertical="center" wrapText="1"/>
    </xf>
    <xf numFmtId="167" fontId="43" fillId="2" borderId="12" xfId="282" applyNumberFormat="1" applyFont="1" applyFill="1" applyBorder="1" applyAlignment="1">
      <alignment horizontal="center" vertical="center" wrapText="1"/>
    </xf>
    <xf numFmtId="0" fontId="36" fillId="0" borderId="0" xfId="284" applyFont="1"/>
    <xf numFmtId="49" fontId="43" fillId="2" borderId="1" xfId="285" applyNumberFormat="1" applyFont="1" applyFill="1" applyBorder="1" applyAlignment="1">
      <alignment horizontal="center" vertical="center" wrapText="1"/>
    </xf>
    <xf numFmtId="0" fontId="43" fillId="2" borderId="1" xfId="285" applyNumberFormat="1" applyFont="1" applyFill="1" applyBorder="1" applyAlignment="1">
      <alignment horizontal="center" vertical="center" wrapText="1"/>
    </xf>
    <xf numFmtId="167" fontId="43" fillId="2" borderId="15" xfId="282" applyNumberFormat="1" applyFont="1" applyFill="1" applyBorder="1" applyAlignment="1">
      <alignment horizontal="center" vertical="center" wrapText="1"/>
    </xf>
    <xf numFmtId="0" fontId="43" fillId="0" borderId="0" xfId="284" applyFont="1" applyFill="1"/>
    <xf numFmtId="49" fontId="17" fillId="0" borderId="1" xfId="286" applyNumberFormat="1" applyFont="1" applyFill="1" applyBorder="1" applyAlignment="1">
      <alignment horizontal="center" vertical="center" wrapText="1"/>
    </xf>
    <xf numFmtId="0" fontId="17" fillId="0" borderId="1" xfId="286" applyNumberFormat="1" applyFont="1" applyFill="1" applyBorder="1" applyAlignment="1">
      <alignment horizontal="center" vertical="center" wrapText="1"/>
    </xf>
    <xf numFmtId="0" fontId="17" fillId="0" borderId="1" xfId="286" applyFont="1" applyFill="1" applyBorder="1" applyAlignment="1">
      <alignment horizontal="center" vertical="center" wrapText="1"/>
    </xf>
    <xf numFmtId="0" fontId="17" fillId="0" borderId="1" xfId="286" applyFont="1" applyFill="1" applyBorder="1" applyAlignment="1">
      <alignment horizontal="left" vertical="center" wrapText="1"/>
    </xf>
    <xf numFmtId="4" fontId="79" fillId="0" borderId="1" xfId="286" applyNumberFormat="1" applyFont="1" applyFill="1" applyBorder="1" applyAlignment="1">
      <alignment vertical="center" wrapText="1"/>
    </xf>
    <xf numFmtId="4" fontId="48" fillId="0" borderId="1" xfId="285" applyNumberFormat="1" applyFont="1" applyFill="1" applyBorder="1" applyAlignment="1">
      <alignment vertical="center" wrapText="1"/>
    </xf>
    <xf numFmtId="0" fontId="21" fillId="0" borderId="1" xfId="286" applyNumberFormat="1" applyFont="1" applyFill="1" applyBorder="1" applyAlignment="1">
      <alignment horizontal="center" vertical="center" wrapText="1"/>
    </xf>
    <xf numFmtId="0" fontId="21" fillId="0" borderId="1" xfId="286" applyFont="1" applyFill="1" applyBorder="1" applyAlignment="1">
      <alignment horizontal="center" vertical="center" wrapText="1"/>
    </xf>
    <xf numFmtId="0" fontId="21" fillId="0" borderId="1" xfId="286" applyFont="1" applyFill="1" applyBorder="1" applyAlignment="1">
      <alignment horizontal="left" vertical="center" wrapText="1"/>
    </xf>
    <xf numFmtId="4" fontId="94" fillId="0" borderId="1" xfId="285" applyNumberFormat="1" applyFont="1" applyFill="1" applyBorder="1" applyAlignment="1">
      <alignment vertical="center" wrapText="1"/>
    </xf>
    <xf numFmtId="4" fontId="36" fillId="0" borderId="1" xfId="285" applyNumberFormat="1" applyFont="1" applyFill="1" applyBorder="1" applyAlignment="1">
      <alignment vertical="center" wrapText="1"/>
    </xf>
    <xf numFmtId="4" fontId="48" fillId="0" borderId="1" xfId="287" applyNumberFormat="1" applyFont="1" applyFill="1" applyBorder="1" applyAlignment="1">
      <alignment vertical="center" wrapText="1"/>
    </xf>
    <xf numFmtId="49" fontId="21" fillId="0" borderId="1" xfId="286" applyNumberFormat="1" applyFont="1" applyFill="1" applyBorder="1" applyAlignment="1">
      <alignment horizontal="center" vertical="center" wrapText="1"/>
    </xf>
    <xf numFmtId="0" fontId="21" fillId="0" borderId="1" xfId="288" applyNumberFormat="1" applyFont="1" applyFill="1" applyBorder="1" applyAlignment="1">
      <alignment horizontal="center" vertical="center" wrapText="1"/>
    </xf>
    <xf numFmtId="0" fontId="21" fillId="0" borderId="1" xfId="288" applyFont="1" applyFill="1" applyBorder="1" applyAlignment="1">
      <alignment horizontal="center" vertical="center" wrapText="1"/>
    </xf>
    <xf numFmtId="0" fontId="21" fillId="0" borderId="1" xfId="288" applyFont="1" applyFill="1" applyBorder="1" applyAlignment="1">
      <alignment horizontal="left" vertical="center" wrapText="1"/>
    </xf>
    <xf numFmtId="4" fontId="48" fillId="0" borderId="1" xfId="288" applyNumberFormat="1" applyFont="1" applyFill="1" applyBorder="1" applyAlignment="1">
      <alignment vertical="center" wrapText="1"/>
    </xf>
    <xf numFmtId="0" fontId="21" fillId="0" borderId="1" xfId="287" applyFont="1" applyFill="1" applyBorder="1" applyAlignment="1">
      <alignment vertical="center" wrapText="1"/>
    </xf>
    <xf numFmtId="4" fontId="48" fillId="0" borderId="1" xfId="286" applyNumberFormat="1" applyFont="1" applyFill="1" applyBorder="1" applyAlignment="1">
      <alignment vertical="center" wrapText="1"/>
    </xf>
    <xf numFmtId="0" fontId="90" fillId="0" borderId="0" xfId="38" applyFont="1" applyAlignment="1">
      <alignment horizontal="center" vertical="center"/>
    </xf>
    <xf numFmtId="0" fontId="38" fillId="0" borderId="0" xfId="38" applyFont="1" applyAlignment="1">
      <alignment horizontal="left" vertical="center"/>
    </xf>
    <xf numFmtId="0" fontId="38" fillId="0" borderId="0" xfId="38" applyFont="1" applyAlignment="1">
      <alignment horizontal="center" vertical="center"/>
    </xf>
    <xf numFmtId="0" fontId="95" fillId="0" borderId="0" xfId="38" applyFont="1" applyAlignment="1">
      <alignment horizontal="center" vertical="center"/>
    </xf>
    <xf numFmtId="0" fontId="46" fillId="0" borderId="0" xfId="284" applyFont="1" applyAlignment="1">
      <alignment horizontal="center" vertical="center" wrapText="1"/>
    </xf>
    <xf numFmtId="0" fontId="21" fillId="0" borderId="1" xfId="284" applyFont="1" applyFill="1" applyBorder="1" applyAlignment="1">
      <alignment horizontal="center" vertical="center"/>
    </xf>
    <xf numFmtId="0" fontId="21" fillId="0" borderId="1" xfId="284" applyFont="1" applyFill="1" applyBorder="1" applyAlignment="1">
      <alignment horizontal="left" vertical="center" wrapText="1"/>
    </xf>
    <xf numFmtId="0" fontId="36" fillId="0" borderId="1" xfId="284" applyFont="1" applyFill="1" applyBorder="1" applyAlignment="1">
      <alignment horizontal="left" vertical="center" wrapText="1"/>
    </xf>
    <xf numFmtId="0" fontId="21" fillId="0" borderId="0" xfId="284" applyFont="1" applyFill="1" applyBorder="1" applyAlignment="1">
      <alignment horizontal="center" vertical="center"/>
    </xf>
    <xf numFmtId="0" fontId="21" fillId="0" borderId="0" xfId="284" applyFont="1" applyFill="1" applyBorder="1" applyAlignment="1">
      <alignment horizontal="left" vertical="center" wrapText="1"/>
    </xf>
    <xf numFmtId="0" fontId="36" fillId="0" borderId="0" xfId="284" applyFont="1" applyFill="1" applyBorder="1" applyAlignment="1">
      <alignment horizontal="left" vertical="center" wrapText="1"/>
    </xf>
    <xf numFmtId="49" fontId="43" fillId="2" borderId="1" xfId="287" applyNumberFormat="1" applyFont="1" applyFill="1" applyBorder="1" applyAlignment="1">
      <alignment horizontal="center" vertical="center" wrapText="1"/>
    </xf>
    <xf numFmtId="0" fontId="43" fillId="2" borderId="12" xfId="287" applyFont="1" applyFill="1" applyBorder="1" applyAlignment="1">
      <alignment horizontal="center" vertical="center" wrapText="1"/>
    </xf>
    <xf numFmtId="0" fontId="43" fillId="2" borderId="3" xfId="287" applyNumberFormat="1" applyFont="1" applyFill="1" applyBorder="1" applyAlignment="1">
      <alignment horizontal="center" vertical="center" wrapText="1"/>
    </xf>
    <xf numFmtId="0" fontId="43" fillId="2" borderId="5" xfId="287" applyNumberFormat="1" applyFont="1" applyFill="1" applyBorder="1" applyAlignment="1">
      <alignment horizontal="center" vertical="center" wrapText="1"/>
    </xf>
    <xf numFmtId="167" fontId="43" fillId="2" borderId="3" xfId="284" applyNumberFormat="1" applyFont="1" applyFill="1" applyBorder="1" applyAlignment="1">
      <alignment horizontal="center" vertical="center" wrapText="1"/>
    </xf>
    <xf numFmtId="167" fontId="43" fillId="2" borderId="5" xfId="284" applyNumberFormat="1" applyFont="1" applyFill="1" applyBorder="1" applyAlignment="1">
      <alignment horizontal="center" vertical="center" wrapText="1"/>
    </xf>
    <xf numFmtId="167" fontId="43" fillId="2" borderId="1" xfId="284" applyNumberFormat="1" applyFont="1" applyFill="1" applyBorder="1" applyAlignment="1">
      <alignment horizontal="center" vertical="center" wrapText="1"/>
    </xf>
    <xf numFmtId="0" fontId="43" fillId="2" borderId="15" xfId="287" applyFont="1" applyFill="1" applyBorder="1" applyAlignment="1">
      <alignment horizontal="center" vertical="center" wrapText="1"/>
    </xf>
    <xf numFmtId="49" fontId="43" fillId="2" borderId="1" xfId="287" applyNumberFormat="1" applyFont="1" applyFill="1" applyBorder="1" applyAlignment="1">
      <alignment horizontal="center" vertical="center" wrapText="1"/>
    </xf>
    <xf numFmtId="0" fontId="43" fillId="2" borderId="1" xfId="287" applyNumberFormat="1" applyFont="1" applyFill="1" applyBorder="1" applyAlignment="1">
      <alignment horizontal="center" vertical="center" wrapText="1"/>
    </xf>
    <xf numFmtId="49" fontId="17" fillId="0" borderId="1" xfId="288" applyNumberFormat="1" applyFont="1" applyFill="1" applyBorder="1" applyAlignment="1">
      <alignment horizontal="center" vertical="center" wrapText="1"/>
    </xf>
    <xf numFmtId="0" fontId="17" fillId="0" borderId="1" xfId="288" applyNumberFormat="1" applyFont="1" applyFill="1" applyBorder="1" applyAlignment="1">
      <alignment horizontal="center" vertical="center" wrapText="1"/>
    </xf>
    <xf numFmtId="0" fontId="17" fillId="0" borderId="1" xfId="288" applyFont="1" applyFill="1" applyBorder="1" applyAlignment="1">
      <alignment horizontal="center" vertical="center" wrapText="1"/>
    </xf>
    <xf numFmtId="0" fontId="17" fillId="0" borderId="1" xfId="288" applyFont="1" applyFill="1" applyBorder="1" applyAlignment="1">
      <alignment horizontal="left" vertical="center" wrapText="1"/>
    </xf>
    <xf numFmtId="4" fontId="79" fillId="0" borderId="1" xfId="288" applyNumberFormat="1" applyFont="1" applyFill="1" applyBorder="1" applyAlignment="1">
      <alignment vertical="center" wrapText="1"/>
    </xf>
    <xf numFmtId="49" fontId="36" fillId="0" borderId="1" xfId="287" applyNumberFormat="1" applyFont="1" applyFill="1" applyBorder="1" applyAlignment="1">
      <alignment vertical="center" wrapText="1"/>
    </xf>
    <xf numFmtId="49" fontId="17" fillId="0" borderId="1" xfId="288" applyNumberFormat="1" applyFont="1" applyFill="1" applyBorder="1" applyAlignment="1">
      <alignment horizontal="left" vertical="center" wrapText="1"/>
    </xf>
    <xf numFmtId="49" fontId="21" fillId="0" borderId="1" xfId="288" applyNumberFormat="1" applyFont="1" applyFill="1" applyBorder="1" applyAlignment="1">
      <alignment horizontal="center" vertical="center" wrapText="1"/>
    </xf>
    <xf numFmtId="0" fontId="21" fillId="0" borderId="1" xfId="284" applyFont="1" applyFill="1" applyBorder="1" applyAlignment="1">
      <alignment vertical="center"/>
    </xf>
    <xf numFmtId="0" fontId="21" fillId="0" borderId="0" xfId="284" applyFont="1" applyFill="1" applyBorder="1" applyAlignment="1">
      <alignment vertical="center"/>
    </xf>
    <xf numFmtId="0" fontId="43" fillId="2" borderId="1" xfId="287" applyFont="1" applyFill="1" applyBorder="1" applyAlignment="1">
      <alignment horizontal="center" vertical="center" wrapText="1"/>
    </xf>
    <xf numFmtId="0" fontId="43" fillId="2" borderId="1" xfId="287" applyNumberFormat="1" applyFont="1" applyFill="1" applyBorder="1" applyAlignment="1">
      <alignment horizontal="center" vertical="center" wrapText="1"/>
    </xf>
    <xf numFmtId="0" fontId="36" fillId="0" borderId="1" xfId="38" applyFont="1" applyFill="1" applyBorder="1" applyAlignment="1">
      <alignment horizontal="center" vertical="center"/>
    </xf>
    <xf numFmtId="49" fontId="17" fillId="0" borderId="1" xfId="289" applyNumberFormat="1" applyFont="1" applyFill="1" applyBorder="1" applyAlignment="1">
      <alignment horizontal="center" vertical="center" wrapText="1"/>
    </xf>
    <xf numFmtId="0" fontId="17" fillId="0" borderId="1" xfId="289" applyFont="1" applyFill="1" applyBorder="1" applyAlignment="1">
      <alignment horizontal="center" vertical="center" wrapText="1"/>
    </xf>
    <xf numFmtId="0" fontId="17" fillId="0" borderId="1" xfId="289" applyFont="1" applyFill="1" applyBorder="1" applyAlignment="1">
      <alignment horizontal="left" vertical="center" wrapText="1"/>
    </xf>
    <xf numFmtId="4" fontId="48" fillId="0" borderId="1" xfId="289" applyNumberFormat="1" applyFont="1" applyFill="1" applyBorder="1" applyAlignment="1">
      <alignment vertical="center" wrapText="1"/>
    </xf>
    <xf numFmtId="4" fontId="79" fillId="0" borderId="1" xfId="289" applyNumberFormat="1" applyFont="1" applyFill="1" applyBorder="1" applyAlignment="1">
      <alignment vertical="center" wrapText="1"/>
    </xf>
    <xf numFmtId="0" fontId="17" fillId="0" borderId="1" xfId="290" applyNumberFormat="1" applyFont="1" applyFill="1" applyBorder="1" applyAlignment="1">
      <alignment horizontal="center" vertical="center" wrapText="1"/>
    </xf>
    <xf numFmtId="0" fontId="17" fillId="0" borderId="1" xfId="290" applyFont="1" applyFill="1" applyBorder="1" applyAlignment="1">
      <alignment horizontal="center" vertical="center" wrapText="1"/>
    </xf>
    <xf numFmtId="49" fontId="19" fillId="4" borderId="1" xfId="264" applyNumberFormat="1" applyFont="1" applyFill="1" applyBorder="1" applyAlignment="1">
      <alignment horizontal="center" vertical="center"/>
    </xf>
    <xf numFmtId="49" fontId="19" fillId="4" borderId="1" xfId="264" applyNumberFormat="1" applyFont="1" applyFill="1" applyBorder="1" applyAlignment="1">
      <alignment vertical="center" wrapText="1"/>
    </xf>
    <xf numFmtId="49" fontId="19" fillId="4" borderId="1" xfId="264" applyNumberFormat="1" applyFont="1" applyFill="1" applyBorder="1" applyAlignment="1">
      <alignment vertical="center"/>
    </xf>
    <xf numFmtId="49" fontId="30" fillId="0" borderId="1" xfId="263" applyNumberFormat="1" applyFont="1" applyFill="1" applyBorder="1" applyAlignment="1">
      <alignment horizontal="left" vertical="center"/>
    </xf>
    <xf numFmtId="49" fontId="43" fillId="0" borderId="0" xfId="30" applyNumberFormat="1" applyFont="1" applyFill="1" applyBorder="1" applyAlignment="1">
      <alignment horizontal="center" vertical="center" wrapText="1"/>
    </xf>
    <xf numFmtId="0" fontId="70" fillId="0" borderId="0" xfId="30" applyFont="1" applyFill="1" applyBorder="1" applyAlignment="1">
      <alignment horizontal="center" vertical="center" wrapText="1"/>
    </xf>
    <xf numFmtId="49" fontId="43" fillId="0" borderId="0" xfId="38" applyNumberFormat="1" applyFont="1" applyFill="1" applyBorder="1" applyAlignment="1">
      <alignment horizontal="center" vertical="center" wrapText="1"/>
    </xf>
    <xf numFmtId="0" fontId="38" fillId="0" borderId="0" xfId="38" applyFont="1" applyFill="1" applyAlignment="1">
      <alignment horizontal="center" vertical="top"/>
    </xf>
    <xf numFmtId="0" fontId="38" fillId="0" borderId="0" xfId="38" applyFont="1" applyFill="1" applyAlignment="1">
      <alignment horizontal="left" vertical="center" wrapText="1"/>
    </xf>
    <xf numFmtId="0" fontId="70" fillId="0" borderId="0" xfId="30" applyFont="1" applyFill="1" applyBorder="1" applyAlignment="1">
      <alignment horizontal="left" vertical="center" wrapText="1"/>
    </xf>
    <xf numFmtId="0" fontId="43" fillId="0" borderId="0" xfId="30" applyFont="1" applyFill="1" applyBorder="1" applyAlignment="1">
      <alignment horizontal="left" vertical="center" wrapText="1"/>
    </xf>
    <xf numFmtId="0" fontId="17" fillId="0" borderId="0" xfId="30" applyFont="1" applyAlignment="1">
      <alignment horizontal="center" vertical="center"/>
    </xf>
    <xf numFmtId="0" fontId="17" fillId="0" borderId="0" xfId="30" applyFont="1" applyFill="1" applyAlignment="1">
      <alignment horizontal="center" vertical="center"/>
    </xf>
  </cellXfs>
  <cellStyles count="291">
    <cellStyle name="Normal_Sheet1" xfId="6"/>
    <cellStyle name="Normal_КСГ" xfId="7"/>
    <cellStyle name="Денежный 2" xfId="8"/>
    <cellStyle name="Обычный" xfId="0" builtinId="0"/>
    <cellStyle name="Обычный 10" xfId="9"/>
    <cellStyle name="Обычный 10 2" xfId="10"/>
    <cellStyle name="Обычный 10 2 2" xfId="11"/>
    <cellStyle name="Обычный 10 2 2 2" xfId="251"/>
    <cellStyle name="Обычный 10 3" xfId="12"/>
    <cellStyle name="Обычный 10 3 2" xfId="252"/>
    <cellStyle name="Обычный 10 4" xfId="284"/>
    <cellStyle name="Обычный 11" xfId="13"/>
    <cellStyle name="Обычный 12" xfId="14"/>
    <cellStyle name="Обычный 13" xfId="15"/>
    <cellStyle name="Обычный 13 2" xfId="16"/>
    <cellStyle name="Обычный 13 2 2" xfId="17"/>
    <cellStyle name="Обычный 13 2 3" xfId="18"/>
    <cellStyle name="Обычный 13 2 4" xfId="19"/>
    <cellStyle name="Обычный 13 2 4 2" xfId="20"/>
    <cellStyle name="Обычный 13 2 4 3" xfId="21"/>
    <cellStyle name="Обычный 13 2 4 3 3" xfId="22"/>
    <cellStyle name="Обычный 13 2 5" xfId="23"/>
    <cellStyle name="Обычный 13 2 6" xfId="24"/>
    <cellStyle name="Обычный 13 2 6 2" xfId="25"/>
    <cellStyle name="Обычный 13 2 6 2 2" xfId="26"/>
    <cellStyle name="Обычный 13 2 6 2 2 2" xfId="27"/>
    <cellStyle name="Обычный 13 2 6 2 3 2" xfId="260"/>
    <cellStyle name="Обычный 13 2 6 2 4" xfId="5"/>
    <cellStyle name="Обычный 13 2 6 2 4 2" xfId="247"/>
    <cellStyle name="Обычный 13 2 6 3" xfId="277"/>
    <cellStyle name="Обычный 13 3" xfId="28"/>
    <cellStyle name="Обычный 13 4" xfId="3"/>
    <cellStyle name="Обычный 13 4 2" xfId="29"/>
    <cellStyle name="Обычный 13 4 2 2 2" xfId="261"/>
    <cellStyle name="Обычный 13 4 2 3" xfId="4"/>
    <cellStyle name="Обычный 13 4 2 3 2" xfId="246"/>
    <cellStyle name="Обычный 13 4 3" xfId="245"/>
    <cellStyle name="Обычный 14" xfId="30"/>
    <cellStyle name="Обычный 15" xfId="31"/>
    <cellStyle name="Обычный 16" xfId="32"/>
    <cellStyle name="Обычный 17" xfId="33"/>
    <cellStyle name="Обычный 18" xfId="34"/>
    <cellStyle name="Обычный 19" xfId="35"/>
    <cellStyle name="Обычный 2" xfId="2"/>
    <cellStyle name="Обычный 2 2" xfId="36"/>
    <cellStyle name="Обычный 2 2 2" xfId="37"/>
    <cellStyle name="Обычный 2 2 2 2" xfId="38"/>
    <cellStyle name="Обычный 2 2 2 3" xfId="266"/>
    <cellStyle name="Обычный 2 2 3" xfId="39"/>
    <cellStyle name="Обычный 2 2 4" xfId="40"/>
    <cellStyle name="Обычный 2 2 5" xfId="41"/>
    <cellStyle name="Обычный 2 3" xfId="42"/>
    <cellStyle name="Обычный 2 4" xfId="43"/>
    <cellStyle name="Обычный 2 5" xfId="44"/>
    <cellStyle name="Обычный 2 5 2" xfId="45"/>
    <cellStyle name="Обычный 2 5 3" xfId="46"/>
    <cellStyle name="Обычный 2 5 3 2" xfId="211"/>
    <cellStyle name="Обычный 2 5 4" xfId="47"/>
    <cellStyle name="Обычный 2 5 4 2" xfId="224"/>
    <cellStyle name="Обычный 2 5 5" xfId="212"/>
    <cellStyle name="Обычный 2 6" xfId="267"/>
    <cellStyle name="Обычный 2 6 2" xfId="48"/>
    <cellStyle name="Обычный 20" xfId="253"/>
    <cellStyle name="Обычный 3" xfId="49"/>
    <cellStyle name="Обычный 3 2" xfId="50"/>
    <cellStyle name="Обычный 3 2 2" xfId="51"/>
    <cellStyle name="Обычный 3 2 2 2" xfId="52"/>
    <cellStyle name="Обычный 3 2 2 2 2" xfId="53"/>
    <cellStyle name="Обычный 3 2 2 2 3" xfId="54"/>
    <cellStyle name="Обычный 3 2 2 2 4" xfId="55"/>
    <cellStyle name="Обычный 3 2 2 2 4 2" xfId="56"/>
    <cellStyle name="Обычный 3 2 2 2 4 2 2" xfId="57"/>
    <cellStyle name="Обычный 3 2 2 2 4 2 2 2" xfId="58"/>
    <cellStyle name="Обычный 3 2 2 2 4 2 2 3" xfId="59"/>
    <cellStyle name="Обычный 3 2 2 2 4 2 2 3 2" xfId="60"/>
    <cellStyle name="Обычный 3 2 2 2 4 2 2 3 2 2" xfId="61"/>
    <cellStyle name="Обычный 3 2 2 2 4 2 2 3 2 2 2" xfId="249"/>
    <cellStyle name="Обычный 3 2 2 3" xfId="62"/>
    <cellStyle name="Обычный 3 2 2 4" xfId="63"/>
    <cellStyle name="Обычный 3 2 2 5" xfId="64"/>
    <cellStyle name="Обычный 3 2 3" xfId="65"/>
    <cellStyle name="Обычный 3 2 3 10" xfId="66"/>
    <cellStyle name="Обычный 3 2 3 11" xfId="67"/>
    <cellStyle name="Обычный 3 2 3 11 2" xfId="250"/>
    <cellStyle name="Обычный 3 2 3 12" xfId="68"/>
    <cellStyle name="Обычный 3 2 3 12 2" xfId="69"/>
    <cellStyle name="Обычный 3 2 3 12 2 2" xfId="70"/>
    <cellStyle name="Обычный 3 2 3 13" xfId="71"/>
    <cellStyle name="Обычный 3 2 3 13 2" xfId="72"/>
    <cellStyle name="Обычный 3 2 3 13 2 2" xfId="73"/>
    <cellStyle name="Обычный 3 2 3 13 2 2 2" xfId="254"/>
    <cellStyle name="Обычный 3 2 3 14" xfId="74"/>
    <cellStyle name="Обычный 3 2 3 15" xfId="75"/>
    <cellStyle name="Обычный 3 2 3 15 2" xfId="222"/>
    <cellStyle name="Обычный 3 2 3 16" xfId="213"/>
    <cellStyle name="Обычный 3 2 3 17" xfId="270"/>
    <cellStyle name="Обычный 3 2 3 2" xfId="76"/>
    <cellStyle name="Обычный 3 2 3 2 2" xfId="77"/>
    <cellStyle name="Обычный 3 2 3 2 2 2" xfId="78"/>
    <cellStyle name="Обычный 3 2 3 2 2 2 2" xfId="79"/>
    <cellStyle name="Обычный 3 2 3 2 2 2 2 2" xfId="80"/>
    <cellStyle name="Обычный 3 2 3 2 2 2 2 2 2" xfId="214"/>
    <cellStyle name="Обычный 3 2 3 2 2 2 3" xfId="81"/>
    <cellStyle name="Обычный 3 2 3 3" xfId="82"/>
    <cellStyle name="Обычный 3 2 3 4" xfId="83"/>
    <cellStyle name="Обычный 3 2 3 4 2" xfId="84"/>
    <cellStyle name="Обычный 3 2 3 4 3" xfId="85"/>
    <cellStyle name="Обычный 3 2 3 4 4" xfId="86"/>
    <cellStyle name="Обычный 3 2 3 5" xfId="87"/>
    <cellStyle name="Обычный 3 2 3 5 2" xfId="88"/>
    <cellStyle name="Обычный 3 2 3 5 2 2" xfId="89"/>
    <cellStyle name="Обычный 3 2 3 5 2 2 2" xfId="90"/>
    <cellStyle name="Обычный 3 2 3 5 2 2 3" xfId="91"/>
    <cellStyle name="Обычный 3 2 3 5 2 2 3 2" xfId="92"/>
    <cellStyle name="Обычный 3 2 3 5 2 2 3 2 2" xfId="93"/>
    <cellStyle name="Обычный 3 2 3 5 2 2 3 2 2 2" xfId="94"/>
    <cellStyle name="Обычный 3 2 3 5 2 2 3 2 2 2 2" xfId="282"/>
    <cellStyle name="Обычный 3 2 3 5 2 2 3 2 2 3" xfId="279"/>
    <cellStyle name="Обычный 3 2 3 5 2 2 3 2 2 4" xfId="281"/>
    <cellStyle name="Обычный 3 2 3 5 2 2 3 2 3" xfId="248"/>
    <cellStyle name="Обычный 3 2 3 5 2 3" xfId="95"/>
    <cellStyle name="Обычный 3 2 3 5 2 3 2" xfId="96"/>
    <cellStyle name="Обычный 3 2 3 5 2 3 2 2" xfId="97"/>
    <cellStyle name="Обычный 3 2 3 5 2 3 2 3" xfId="98"/>
    <cellStyle name="Обычный 3 2 3 5 2 3 2 4" xfId="235"/>
    <cellStyle name="Обычный 3 2 3 5 2 4" xfId="99"/>
    <cellStyle name="Обычный 3 2 3 5 2 4 2" xfId="100"/>
    <cellStyle name="Обычный 3 2 3 5 2 4 2 2" xfId="225"/>
    <cellStyle name="Обычный 3 2 3 5 3" xfId="101"/>
    <cellStyle name="Обычный 3 2 3 5 3 2" xfId="102"/>
    <cellStyle name="Обычный 3 2 3 5 3 2 2" xfId="103"/>
    <cellStyle name="Обычный 3 2 3 5 3 2 2 2" xfId="104"/>
    <cellStyle name="Обычный 3 2 3 5 4" xfId="105"/>
    <cellStyle name="Обычный 3 2 3 5 4 2" xfId="215"/>
    <cellStyle name="Обычный 3 2 3 5 4 3" xfId="275"/>
    <cellStyle name="Обычный 3 2 3 6" xfId="106"/>
    <cellStyle name="Обычный 3 2 3 7" xfId="107"/>
    <cellStyle name="Обычный 3 2 3 8" xfId="108"/>
    <cellStyle name="Обычный 3 2 3 9" xfId="1"/>
    <cellStyle name="Обычный 3 2 3 9 2" xfId="109"/>
    <cellStyle name="Обычный 3 2 3 9 3" xfId="244"/>
    <cellStyle name="Обычный 3 2 4" xfId="110"/>
    <cellStyle name="Обычный 3 3" xfId="111"/>
    <cellStyle name="Обычный 3 4" xfId="112"/>
    <cellStyle name="Обычный 3 4 2" xfId="113"/>
    <cellStyle name="Обычный 3 4 2 2" xfId="114"/>
    <cellStyle name="Обычный 3 4 2 2 2" xfId="115"/>
    <cellStyle name="Обычный 3 4 2 2 2 2" xfId="116"/>
    <cellStyle name="Обычный 3 4 2 2 2 3" xfId="117"/>
    <cellStyle name="Обычный 3 4 2 2 2 3 2" xfId="118"/>
    <cellStyle name="Обычный 3 4 2 2 2 3 2 2" xfId="216"/>
    <cellStyle name="Обычный 3 4 2 2 2 3 2 2 2" xfId="274"/>
    <cellStyle name="Обычный 3 4 2 2 2 4" xfId="119"/>
    <cellStyle name="Обычный 3 4 2 2 2 4 2" xfId="217"/>
    <cellStyle name="Обычный 3 4 2 2 2 4 2 2" xfId="276"/>
    <cellStyle name="Обычный 3 4 2 3" xfId="120"/>
    <cellStyle name="Обычный 3 5" xfId="121"/>
    <cellStyle name="Обычный 3 5 2" xfId="122"/>
    <cellStyle name="Обычный 3 5 2 2" xfId="123"/>
    <cellStyle name="Обычный 3 5 2 3" xfId="124"/>
    <cellStyle name="Обычный 3 5 3" xfId="125"/>
    <cellStyle name="Обычный 3 6" xfId="126"/>
    <cellStyle name="Обычный 3 6 2" xfId="127"/>
    <cellStyle name="Обычный 3 6 2 2" xfId="128"/>
    <cellStyle name="Обычный 3 7" xfId="129"/>
    <cellStyle name="Обычный 3 7 2" xfId="130"/>
    <cellStyle name="Обычный 3 7 2 2" xfId="131"/>
    <cellStyle name="Обычный 3 7 2 3" xfId="132"/>
    <cellStyle name="Обычный 3 7 3" xfId="133"/>
    <cellStyle name="Обычный 3 7 3 2" xfId="134"/>
    <cellStyle name="Обычный 3 7 3 3" xfId="135"/>
    <cellStyle name="Обычный 3 7 3 3 2" xfId="136"/>
    <cellStyle name="Обычный 3 7 3 3 2 2" xfId="137"/>
    <cellStyle name="Обычный 3 7 3 3 2 2 2" xfId="138"/>
    <cellStyle name="Обычный 3 7 3 3 2 2 2 2" xfId="139"/>
    <cellStyle name="Обычный 3 7 3 3 2 2 2 2 2" xfId="140"/>
    <cellStyle name="Обычный 3 7 3 3 2 2 2 2 2 2" xfId="240"/>
    <cellStyle name="Обычный 3 7 3 3 2 2 2 2 2 3" xfId="262"/>
    <cellStyle name="Обычный 3 7 3 3 2 2 2 2 3" xfId="229"/>
    <cellStyle name="Обычный 3 7 3 3 2 2 2 2 4" xfId="287"/>
    <cellStyle name="Обычный 3 7 3 3 2 2 2 3" xfId="227"/>
    <cellStyle name="Обычный 3 7 3 3 2 2 3" xfId="141"/>
    <cellStyle name="Обычный 3 7 3 3 2 2 3 2" xfId="142"/>
    <cellStyle name="Обычный 3 7 3 3 2 2 3 2 2" xfId="236"/>
    <cellStyle name="Обычный 3 7 3 3 2 2 3 2 3" xfId="290"/>
    <cellStyle name="Обычный 3 7 3 3 2 2 3 3" xfId="143"/>
    <cellStyle name="Обычный 3 7 3 3 2 2 3 3 2" xfId="263"/>
    <cellStyle name="Обычный 3 7 3 3 2 2 3 3 3" xfId="210"/>
    <cellStyle name="Обычный 3 7 3 3 2 2 3 3 3 2" xfId="273"/>
    <cellStyle name="Обычный 3 7 3 3 2 2 3 3 3 3" xfId="280"/>
    <cellStyle name="Обычный 3 7 3 3 2 2 3 4" xfId="144"/>
    <cellStyle name="Обычный 3 7 3 3 2 2 3 4 2" xfId="145"/>
    <cellStyle name="Обычный 3 7 3 3 2 2 3 4 2 2" xfId="241"/>
    <cellStyle name="Обычный 3 7 3 3 2 2 3 4 3" xfId="146"/>
    <cellStyle name="Обычный 3 7 3 3 2 2 3 4 3 2" xfId="237"/>
    <cellStyle name="Обычный 3 7 3 3 2 2 3 4 3 3" xfId="288"/>
    <cellStyle name="Обычный 3 7 3 3 2 2 3 4 4" xfId="147"/>
    <cellStyle name="Обычный 3 7 3 3 2 2 3 4 4 2" xfId="238"/>
    <cellStyle name="Обычный 3 7 3 3 2 2 3 4 4 3" xfId="265"/>
    <cellStyle name="Обычный 3 7 3 3 2 2 3 4 5" xfId="230"/>
    <cellStyle name="Обычный 3 7 3 3 2 2 3 4 6" xfId="286"/>
    <cellStyle name="Обычный 3 7 3 3 2 2 4" xfId="285"/>
    <cellStyle name="Обычный 3 7 3 4" xfId="148"/>
    <cellStyle name="Обычный 3 7 3 4 2" xfId="149"/>
    <cellStyle name="Обычный 3 7 3 4 2 2" xfId="150"/>
    <cellStyle name="Обычный 3 7 3 4 2 3" xfId="234"/>
    <cellStyle name="Обычный 3 7 3 5" xfId="151"/>
    <cellStyle name="Обычный 3 7 3 5 2" xfId="152"/>
    <cellStyle name="Обычный 3 7 3 5 2 2" xfId="153"/>
    <cellStyle name="Обычный 3 7 3 5 2 3" xfId="154"/>
    <cellStyle name="Обычный 3 7 3 5 2 3 2" xfId="155"/>
    <cellStyle name="Обычный 3 7 3 5 2 3 2 2" xfId="243"/>
    <cellStyle name="Обычный 3 7 3 5 2 4" xfId="156"/>
    <cellStyle name="Обычный 3 7 3 5 2 4 2" xfId="233"/>
    <cellStyle name="Обычный 3 7 3 5 2 5" xfId="232"/>
    <cellStyle name="Обычный 3 7 3 5 3" xfId="157"/>
    <cellStyle name="Обычный 3 7 3 5 3 2" xfId="158"/>
    <cellStyle name="Обычный 3 7 3 5 3 2 2" xfId="159"/>
    <cellStyle name="Обычный 3 7 3 5 4" xfId="160"/>
    <cellStyle name="Обычный 3 7 3 5 4 2" xfId="161"/>
    <cellStyle name="Обычный 3 7 3 5 4 2 2" xfId="256"/>
    <cellStyle name="Обычный 3 7 3 5 5" xfId="162"/>
    <cellStyle name="Обычный 3 7 3 5 5 2" xfId="163"/>
    <cellStyle name="Обычный 3 7 3 5 5 2 2" xfId="218"/>
    <cellStyle name="Обычный 3 7 3 5 5 2 2 2" xfId="272"/>
    <cellStyle name="Обычный 3 7 3 6" xfId="164"/>
    <cellStyle name="Обычный 3 7 3 6 2" xfId="165"/>
    <cellStyle name="Обычный 3 7 3 6 2 2" xfId="166"/>
    <cellStyle name="Обычный 3 7 3 6 2 2 2" xfId="167"/>
    <cellStyle name="Обычный 3 7 3 6 2 2 2 2" xfId="168"/>
    <cellStyle name="Обычный 3 7 3 6 2 2 2 2 2" xfId="239"/>
    <cellStyle name="Обычный 3 7 3 6 2 2 2 2 3" xfId="264"/>
    <cellStyle name="Обычный 3 7 3 6 2 2 2 3" xfId="228"/>
    <cellStyle name="Обычный 3 7 3 6 2 3" xfId="169"/>
    <cellStyle name="Обычный 3 7 3 6 2 4" xfId="226"/>
    <cellStyle name="Обычный 3 7 3 6 2 5" xfId="170"/>
    <cellStyle name="Обычный 3 7 3 6 2 5 2" xfId="231"/>
    <cellStyle name="Обычный 3 7 3 6 2 6" xfId="289"/>
    <cellStyle name="Обычный 3 7 3 6 3" xfId="171"/>
    <cellStyle name="Обычный 3 7 3 6 4" xfId="172"/>
    <cellStyle name="Обычный 3 7 3 6 4 2" xfId="173"/>
    <cellStyle name="Обычный 3 7 3 6 4 2 2" xfId="242"/>
    <cellStyle name="Обычный 3 7 3 7" xfId="174"/>
    <cellStyle name="Обычный 3 7 3 7 2" xfId="219"/>
    <cellStyle name="Обычный 3 7 3 7 2 2" xfId="259"/>
    <cellStyle name="Обычный 3 7 3 7 2 3" xfId="278"/>
    <cellStyle name="Обычный 3 7 4" xfId="175"/>
    <cellStyle name="Обычный 3 7 5" xfId="176"/>
    <cellStyle name="Обычный 3 8" xfId="177"/>
    <cellStyle name="Обычный 4" xfId="178"/>
    <cellStyle name="Обычный 4 2" xfId="179"/>
    <cellStyle name="Обычный 4 2 3" xfId="180"/>
    <cellStyle name="Обычный 4 3" xfId="181"/>
    <cellStyle name="Обычный 4 4" xfId="182"/>
    <cellStyle name="Обычный 4 5" xfId="268"/>
    <cellStyle name="Обычный 4 6" xfId="183"/>
    <cellStyle name="Обычный 5" xfId="184"/>
    <cellStyle name="Обычный 5 2" xfId="185"/>
    <cellStyle name="Обычный 5 2 2" xfId="186"/>
    <cellStyle name="Обычный 5 3" xfId="187"/>
    <cellStyle name="Обычный 5 3 2" xfId="269"/>
    <cellStyle name="Обычный 6" xfId="188"/>
    <cellStyle name="Обычный 6 2" xfId="189"/>
    <cellStyle name="Обычный 6 2 2" xfId="190"/>
    <cellStyle name="Обычный 6 2 2 2" xfId="191"/>
    <cellStyle name="Обычный 6 2 2 2 2" xfId="192"/>
    <cellStyle name="Обычный 6 2 2 2 2 2" xfId="193"/>
    <cellStyle name="Обычный 6 2 2 2 2 2 2" xfId="194"/>
    <cellStyle name="Обычный 6 2 2 2 2 2 2 2" xfId="195"/>
    <cellStyle name="Обычный 6 2 3" xfId="196"/>
    <cellStyle name="Обычный 7" xfId="197"/>
    <cellStyle name="Обычный 7 2" xfId="198"/>
    <cellStyle name="Обычный 7 2 2" xfId="199"/>
    <cellStyle name="Обычный 7 2 2 2" xfId="200"/>
    <cellStyle name="Обычный 7 2 2 2 2" xfId="201"/>
    <cellStyle name="Обычный 7 2 2 2 2 2" xfId="255"/>
    <cellStyle name="Обычный 7 2 2 2 3" xfId="283"/>
    <cellStyle name="Обычный 7 2 3" xfId="202"/>
    <cellStyle name="Обычный 7 2 3 2" xfId="203"/>
    <cellStyle name="Обычный 7 2 4" xfId="204"/>
    <cellStyle name="Обычный 7 2 4 2" xfId="223"/>
    <cellStyle name="Обычный 7 2 5" xfId="220"/>
    <cellStyle name="Обычный 7 2 6" xfId="221"/>
    <cellStyle name="Обычный 7 2 7" xfId="271"/>
    <cellStyle name="Обычный 8" xfId="205"/>
    <cellStyle name="Обычный 9" xfId="206"/>
    <cellStyle name="Обычный_Лист1" xfId="257"/>
    <cellStyle name="Обычный_Простые услуги" xfId="258"/>
    <cellStyle name="Процентный 2" xfId="207"/>
    <cellStyle name="Финансовый 2" xfId="208"/>
    <cellStyle name="Финансовый 3" xfId="209"/>
  </cellStyles>
  <dxfs count="28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ECONOM\MZ_2026\!&#1056;&#1072;&#1073;&#1086;&#1095;&#1080;&#1077;%20&#1076;&#1086;&#1082;&#1091;&#1084;&#1077;&#1085;&#1090;&#1099;\&#1062;&#1077;&#1085;&#1090;&#1088;%20&#1079;&#1076;&#1086;&#1088;&#1086;&#1074;&#1100;&#1103;\&#1058;&#105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79;&#1084;&#1077;&#1085;&#1077;&#1085;&#108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2.11 Раздел I"/>
      <sheetName val="Прил.2.11 Раздел II"/>
      <sheetName val="Прил.2.11 Раздел III"/>
      <sheetName val="Прил.2.11 Раздел IV"/>
      <sheetName val="Прил.2.11 Раздел V"/>
      <sheetName val="Прил.2.11 Раздел VI"/>
      <sheetName val="Прил.2.11 Раздел VII"/>
      <sheetName val="Прил.2.11 Раздел II(старый)"/>
      <sheetName val="Прил.2.11 Раздел_III"/>
      <sheetName val="Прил.2.11 Раздел_IV"/>
      <sheetName val="Лист9"/>
    </sheetNames>
    <sheetDataSet>
      <sheetData sheetId="0">
        <row r="11">
          <cell r="N11" t="str">
            <v>Тариф на услугу</v>
          </cell>
        </row>
        <row r="14">
          <cell r="N14">
            <v>477.27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2.4 Раздел III"/>
      <sheetName val="Прил.2.11 Раздел I"/>
      <sheetName val="Прил.2.11 Раздел II"/>
      <sheetName val="Прил.2.11 Раздел III"/>
      <sheetName val="Прил.2.11 Раздел IV"/>
      <sheetName val="Прил.2.11 Раздел V"/>
      <sheetName val="Прил.2.11 Раздел VI"/>
      <sheetName val="Прил.2.11 Раздел VII"/>
      <sheetName val="Прил.2.7 Раздел I"/>
      <sheetName val="Прил.2.7 Раздел II"/>
      <sheetName val="Прил.2.6 Раздел II"/>
      <sheetName val="Прил.2.5 Раздел I"/>
      <sheetName val="Прил.2.12 Раздел I"/>
      <sheetName val="Прил.2.12 Раздел II"/>
      <sheetName val="Прил.2.12 Раздел III"/>
      <sheetName val="Прил.2.12 Раздел 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F18"/>
  <sheetViews>
    <sheetView tabSelected="1" zoomScale="75" zoomScaleNormal="75" workbookViewId="0">
      <pane ySplit="14" topLeftCell="A15" activePane="bottomLeft" state="frozen"/>
      <selection activeCell="A20" sqref="A20:XFD20"/>
      <selection pane="bottomLeft" activeCell="J3" sqref="J3"/>
    </sheetView>
  </sheetViews>
  <sheetFormatPr defaultColWidth="9" defaultRowHeight="14.25"/>
  <cols>
    <col min="1" max="1" width="5.625" style="88" customWidth="1"/>
    <col min="2" max="2" width="32.625" style="88" customWidth="1"/>
    <col min="3" max="3" width="5.625" style="88" customWidth="1"/>
    <col min="4" max="4" width="32.625" style="88" customWidth="1"/>
    <col min="5" max="5" width="21" style="88" customWidth="1"/>
    <col min="6" max="6" width="25.125" style="88" customWidth="1"/>
    <col min="7" max="7" width="15.625" style="88" customWidth="1"/>
    <col min="8" max="8" width="19.625" style="88" customWidth="1"/>
    <col min="9" max="9" width="12.625" style="88" customWidth="1"/>
    <col min="10" max="10" width="12.625" style="107" customWidth="1"/>
    <col min="11" max="16384" width="9" style="88"/>
  </cols>
  <sheetData>
    <row r="1" spans="1:84" s="6" customFormat="1" ht="18">
      <c r="J1" s="10" t="s">
        <v>91</v>
      </c>
    </row>
    <row r="2" spans="1:84" s="6" customFormat="1" ht="18">
      <c r="J2" s="11" t="s">
        <v>92</v>
      </c>
    </row>
    <row r="3" spans="1:84" s="6" customFormat="1" ht="18">
      <c r="J3" s="12" t="s">
        <v>1780</v>
      </c>
    </row>
    <row r="4" spans="1:84" s="9" customFormat="1" ht="26.25" customHeight="1">
      <c r="A4" s="428" t="s">
        <v>86</v>
      </c>
      <c r="B4" s="428"/>
      <c r="C4" s="428"/>
      <c r="D4" s="428"/>
      <c r="E4" s="428"/>
      <c r="F4" s="428"/>
      <c r="G4" s="428"/>
      <c r="H4" s="428"/>
      <c r="I4" s="428"/>
      <c r="J4" s="428"/>
    </row>
    <row r="5" spans="1:84" s="80" customFormat="1" ht="16.149999999999999" customHeight="1"/>
    <row r="6" spans="1:84" s="81" customFormat="1" ht="65.25" customHeight="1">
      <c r="A6" s="432" t="s">
        <v>250</v>
      </c>
      <c r="B6" s="432"/>
      <c r="C6" s="432"/>
      <c r="D6" s="432"/>
      <c r="E6" s="432"/>
      <c r="F6" s="432"/>
      <c r="G6" s="432"/>
      <c r="H6" s="432"/>
      <c r="I6" s="432"/>
      <c r="J6" s="432"/>
    </row>
    <row r="7" spans="1:84" s="84" customFormat="1" ht="8.25" customHeight="1">
      <c r="A7" s="72"/>
      <c r="B7" s="72"/>
      <c r="C7" s="72"/>
      <c r="D7" s="82"/>
      <c r="E7" s="72"/>
      <c r="F7" s="72"/>
      <c r="G7" s="72"/>
      <c r="H7" s="72"/>
      <c r="I7" s="72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</row>
    <row r="8" spans="1:84" s="84" customFormat="1" ht="99" customHeight="1">
      <c r="A8" s="433" t="s">
        <v>232</v>
      </c>
      <c r="B8" s="433"/>
      <c r="C8" s="433"/>
      <c r="D8" s="433"/>
      <c r="E8" s="433"/>
      <c r="F8" s="433"/>
      <c r="G8" s="433"/>
      <c r="H8" s="433"/>
      <c r="I8" s="433"/>
      <c r="J8" s="43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</row>
    <row r="9" spans="1:84" s="4" customFormat="1" ht="6.6" customHeight="1"/>
    <row r="10" spans="1:84" s="4" customFormat="1" ht="45" customHeight="1">
      <c r="A10" s="434" t="s">
        <v>1</v>
      </c>
      <c r="B10" s="434"/>
      <c r="C10" s="434"/>
      <c r="D10" s="434"/>
      <c r="E10" s="434"/>
      <c r="F10" s="434"/>
      <c r="G10" s="434"/>
      <c r="H10" s="434"/>
      <c r="I10" s="434"/>
      <c r="J10" s="434"/>
      <c r="K10" s="85"/>
      <c r="L10" s="85"/>
      <c r="M10" s="85"/>
      <c r="N10" s="5"/>
    </row>
    <row r="11" spans="1:84" s="86" customFormat="1" ht="5.25" customHeight="1">
      <c r="D11" s="87"/>
    </row>
    <row r="12" spans="1:84" ht="32.1" customHeight="1">
      <c r="A12" s="435" t="s">
        <v>2</v>
      </c>
      <c r="B12" s="435"/>
      <c r="C12" s="435"/>
      <c r="D12" s="435" t="s">
        <v>233</v>
      </c>
      <c r="E12" s="435" t="s">
        <v>234</v>
      </c>
      <c r="F12" s="435"/>
      <c r="G12" s="436" t="s">
        <v>3</v>
      </c>
      <c r="H12" s="436" t="s">
        <v>235</v>
      </c>
      <c r="I12" s="436" t="s">
        <v>236</v>
      </c>
      <c r="J12" s="436"/>
    </row>
    <row r="13" spans="1:84" ht="32.1" customHeight="1">
      <c r="A13" s="89" t="s">
        <v>4</v>
      </c>
      <c r="B13" s="89" t="s">
        <v>5</v>
      </c>
      <c r="C13" s="89" t="s">
        <v>6</v>
      </c>
      <c r="D13" s="435"/>
      <c r="E13" s="89" t="s">
        <v>7</v>
      </c>
      <c r="F13" s="89" t="s">
        <v>237</v>
      </c>
      <c r="G13" s="436"/>
      <c r="H13" s="436"/>
      <c r="I13" s="90" t="s">
        <v>238</v>
      </c>
      <c r="J13" s="90" t="s">
        <v>239</v>
      </c>
    </row>
    <row r="14" spans="1:84" s="93" customFormat="1" ht="15.75" customHeight="1">
      <c r="A14" s="91" t="s">
        <v>8</v>
      </c>
      <c r="B14" s="92">
        <v>2</v>
      </c>
      <c r="C14" s="91" t="s">
        <v>9</v>
      </c>
      <c r="D14" s="91" t="s">
        <v>10</v>
      </c>
      <c r="E14" s="92">
        <v>5</v>
      </c>
      <c r="F14" s="91" t="s">
        <v>11</v>
      </c>
      <c r="G14" s="91" t="s">
        <v>12</v>
      </c>
      <c r="H14" s="92">
        <v>8</v>
      </c>
      <c r="I14" s="91" t="s">
        <v>13</v>
      </c>
      <c r="J14" s="91" t="s">
        <v>14</v>
      </c>
    </row>
    <row r="15" spans="1:84" s="7" customFormat="1" ht="26.25" customHeight="1">
      <c r="A15" s="429" t="s">
        <v>87</v>
      </c>
      <c r="B15" s="430"/>
      <c r="C15" s="430"/>
      <c r="D15" s="430"/>
      <c r="E15" s="430"/>
      <c r="F15" s="430"/>
      <c r="G15" s="430"/>
      <c r="H15" s="430"/>
      <c r="I15" s="430"/>
      <c r="J15" s="431"/>
    </row>
    <row r="16" spans="1:84" s="100" customFormat="1" ht="20.100000000000001" customHeight="1">
      <c r="A16" s="94" t="s">
        <v>12</v>
      </c>
      <c r="B16" s="95" t="s">
        <v>88</v>
      </c>
      <c r="C16" s="94" t="s">
        <v>89</v>
      </c>
      <c r="D16" s="96" t="s">
        <v>17</v>
      </c>
      <c r="E16" s="96" t="s">
        <v>18</v>
      </c>
      <c r="F16" s="96" t="s">
        <v>18</v>
      </c>
      <c r="G16" s="97">
        <v>200525</v>
      </c>
      <c r="H16" s="98"/>
      <c r="I16" s="99"/>
      <c r="J16" s="99"/>
      <c r="L16" s="101"/>
    </row>
    <row r="17" spans="1:10" s="100" customFormat="1" ht="20.100000000000001" customHeight="1">
      <c r="A17" s="102" t="s">
        <v>251</v>
      </c>
      <c r="B17" s="103" t="s">
        <v>88</v>
      </c>
      <c r="C17" s="102" t="s">
        <v>89</v>
      </c>
      <c r="D17" s="103" t="s">
        <v>240</v>
      </c>
      <c r="E17" s="103" t="s">
        <v>18</v>
      </c>
      <c r="F17" s="103" t="s">
        <v>90</v>
      </c>
      <c r="G17" s="106">
        <v>472</v>
      </c>
      <c r="H17" s="105" t="s">
        <v>241</v>
      </c>
      <c r="I17" s="104">
        <v>46023</v>
      </c>
      <c r="J17" s="104">
        <v>46387</v>
      </c>
    </row>
    <row r="18" spans="1:10">
      <c r="G18" s="107"/>
    </row>
  </sheetData>
  <autoFilter ref="A14:J17"/>
  <mergeCells count="11">
    <mergeCell ref="A4:J4"/>
    <mergeCell ref="A15:J15"/>
    <mergeCell ref="A6:J6"/>
    <mergeCell ref="A8:J8"/>
    <mergeCell ref="A10:J10"/>
    <mergeCell ref="A12:C12"/>
    <mergeCell ref="D12:D13"/>
    <mergeCell ref="E12:F12"/>
    <mergeCell ref="G12:G13"/>
    <mergeCell ref="H12:H13"/>
    <mergeCell ref="I12:J12"/>
  </mergeCells>
  <conditionalFormatting sqref="A15">
    <cfRule type="cellIs" dxfId="27" priority="1" operator="equal">
      <formula>"посещение по неотложной помощи"</formula>
    </cfRule>
  </conditionalFormatting>
  <printOptions horizontalCentered="1"/>
  <pageMargins left="0.59055118110236227" right="0.59055118110236227" top="1.1811023622047245" bottom="0.59055118110236227" header="0.78740157480314965" footer="0.31496062992125984"/>
  <pageSetup paperSize="9" scale="65" orientation="landscape" r:id="rId1"/>
  <headerFooter differentFirst="1">
    <oddHeader>&amp;CСтраница &amp;P из &amp;N&amp;R&amp;A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4"/>
  <sheetViews>
    <sheetView zoomScale="75" zoomScaleNormal="75" workbookViewId="0">
      <pane xSplit="4" ySplit="14" topLeftCell="E15" activePane="bottomRight" state="frozen"/>
      <selection pane="topRight" activeCell="E1" sqref="E1"/>
      <selection pane="bottomLeft" activeCell="A15" sqref="A15"/>
      <selection pane="bottomRight" activeCell="H3" sqref="H3"/>
    </sheetView>
  </sheetViews>
  <sheetFormatPr defaultColWidth="9" defaultRowHeight="14.25"/>
  <cols>
    <col min="1" max="1" width="10.375" style="190" customWidth="1"/>
    <col min="2" max="2" width="27.5" style="190" customWidth="1"/>
    <col min="3" max="3" width="18" style="190" customWidth="1"/>
    <col min="4" max="4" width="46.375" style="188" customWidth="1"/>
    <col min="5" max="5" width="9" style="188" customWidth="1"/>
    <col min="6" max="6" width="39.375" style="188" customWidth="1"/>
    <col min="7" max="7" width="18.125" style="188" customWidth="1"/>
    <col min="8" max="8" width="17.375" style="188" customWidth="1"/>
    <col min="9" max="11" width="9" style="188" customWidth="1"/>
    <col min="12" max="16384" width="9" style="188"/>
  </cols>
  <sheetData>
    <row r="1" spans="1:8" ht="18">
      <c r="H1" s="10" t="s">
        <v>231</v>
      </c>
    </row>
    <row r="2" spans="1:8" ht="18">
      <c r="H2" s="11" t="s">
        <v>92</v>
      </c>
    </row>
    <row r="3" spans="1:8" ht="18">
      <c r="H3" s="12" t="s">
        <v>1780</v>
      </c>
    </row>
    <row r="4" spans="1:8" s="9" customFormat="1" ht="18">
      <c r="A4" s="15"/>
      <c r="B4" s="15"/>
      <c r="H4" s="194" t="s">
        <v>1745</v>
      </c>
    </row>
    <row r="5" spans="1:8" ht="18">
      <c r="A5" s="16"/>
      <c r="B5" s="16"/>
      <c r="H5" s="195" t="s">
        <v>0</v>
      </c>
    </row>
    <row r="6" spans="1:8" ht="18">
      <c r="A6" s="196"/>
      <c r="B6" s="196"/>
      <c r="C6" s="196"/>
    </row>
    <row r="7" spans="1:8" ht="45" customHeight="1">
      <c r="A7" s="514" t="s">
        <v>1562</v>
      </c>
      <c r="B7" s="514"/>
      <c r="C7" s="514"/>
      <c r="D7" s="514"/>
      <c r="E7" s="514"/>
      <c r="F7" s="514"/>
      <c r="G7" s="514"/>
      <c r="H7" s="514"/>
    </row>
    <row r="8" spans="1:8" ht="15.75">
      <c r="A8" s="21"/>
      <c r="B8" s="21"/>
      <c r="C8" s="21"/>
    </row>
    <row r="9" spans="1:8" ht="43.5" customHeight="1">
      <c r="A9" s="452" t="s">
        <v>1606</v>
      </c>
      <c r="B9" s="452"/>
      <c r="C9" s="452"/>
      <c r="D9" s="452"/>
      <c r="E9" s="452"/>
      <c r="F9" s="452"/>
      <c r="G9" s="452"/>
      <c r="H9" s="452"/>
    </row>
    <row r="10" spans="1:8" ht="15.75">
      <c r="A10" s="21"/>
      <c r="B10" s="21"/>
      <c r="C10" s="21"/>
    </row>
    <row r="11" spans="1:8" ht="45" customHeight="1">
      <c r="A11" s="453" t="s">
        <v>1</v>
      </c>
      <c r="B11" s="453"/>
      <c r="C11" s="453"/>
      <c r="D11" s="453"/>
      <c r="E11" s="453"/>
      <c r="F11" s="453"/>
      <c r="G11" s="453"/>
      <c r="H11" s="453"/>
    </row>
    <row r="12" spans="1:8" ht="5.25" customHeight="1"/>
    <row r="13" spans="1:8" ht="35.25" customHeight="1">
      <c r="A13" s="470" t="s">
        <v>1567</v>
      </c>
      <c r="B13" s="470"/>
      <c r="C13" s="470" t="s">
        <v>1607</v>
      </c>
      <c r="D13" s="470"/>
      <c r="E13" s="470" t="s">
        <v>1566</v>
      </c>
      <c r="F13" s="470"/>
      <c r="G13" s="521" t="s">
        <v>1608</v>
      </c>
      <c r="H13" s="470" t="s">
        <v>1609</v>
      </c>
    </row>
    <row r="14" spans="1:8" ht="35.25" customHeight="1">
      <c r="A14" s="263" t="s">
        <v>1574</v>
      </c>
      <c r="B14" s="263" t="s">
        <v>5</v>
      </c>
      <c r="C14" s="263" t="s">
        <v>6</v>
      </c>
      <c r="D14" s="263" t="s">
        <v>5</v>
      </c>
      <c r="E14" s="263" t="s">
        <v>6</v>
      </c>
      <c r="F14" s="263" t="s">
        <v>5</v>
      </c>
      <c r="G14" s="521"/>
      <c r="H14" s="470"/>
    </row>
    <row r="15" spans="1:8" s="243" customFormat="1" ht="12.75">
      <c r="A15" s="224">
        <v>1</v>
      </c>
      <c r="B15" s="224" t="s">
        <v>121</v>
      </c>
      <c r="C15" s="224" t="s">
        <v>9</v>
      </c>
      <c r="D15" s="224" t="s">
        <v>10</v>
      </c>
      <c r="E15" s="224" t="s">
        <v>1610</v>
      </c>
      <c r="F15" s="224" t="s">
        <v>11</v>
      </c>
      <c r="G15" s="224" t="s">
        <v>12</v>
      </c>
      <c r="H15" s="224" t="s">
        <v>1611</v>
      </c>
    </row>
    <row r="16" spans="1:8" s="236" customFormat="1" ht="30" customHeight="1">
      <c r="A16" s="515" t="s">
        <v>1612</v>
      </c>
      <c r="B16" s="516"/>
      <c r="C16" s="516"/>
      <c r="D16" s="516"/>
      <c r="E16" s="516"/>
      <c r="F16" s="516"/>
      <c r="G16" s="516"/>
      <c r="H16" s="517"/>
    </row>
    <row r="17" spans="1:8" s="236" customFormat="1" ht="57">
      <c r="A17" s="255">
        <v>76</v>
      </c>
      <c r="B17" s="256" t="s">
        <v>155</v>
      </c>
      <c r="C17" s="266" t="s">
        <v>1613</v>
      </c>
      <c r="D17" s="266" t="s">
        <v>1614</v>
      </c>
      <c r="E17" s="255">
        <v>512</v>
      </c>
      <c r="F17" s="256" t="s">
        <v>1615</v>
      </c>
      <c r="G17" s="255">
        <v>215</v>
      </c>
      <c r="H17" s="204">
        <v>668.16</v>
      </c>
    </row>
    <row r="18" spans="1:8" s="236" customFormat="1" ht="57">
      <c r="A18" s="255">
        <v>95</v>
      </c>
      <c r="B18" s="256" t="s">
        <v>1578</v>
      </c>
      <c r="C18" s="266" t="s">
        <v>1613</v>
      </c>
      <c r="D18" s="266" t="s">
        <v>1614</v>
      </c>
      <c r="E18" s="255">
        <v>512</v>
      </c>
      <c r="F18" s="256" t="s">
        <v>1615</v>
      </c>
      <c r="G18" s="255">
        <v>215</v>
      </c>
      <c r="H18" s="204">
        <v>668.16</v>
      </c>
    </row>
    <row r="19" spans="1:8" s="236" customFormat="1" ht="57">
      <c r="A19" s="255">
        <v>206</v>
      </c>
      <c r="B19" s="265" t="s">
        <v>1616</v>
      </c>
      <c r="C19" s="266" t="s">
        <v>1613</v>
      </c>
      <c r="D19" s="266" t="s">
        <v>1614</v>
      </c>
      <c r="E19" s="255">
        <v>512</v>
      </c>
      <c r="F19" s="256" t="s">
        <v>1615</v>
      </c>
      <c r="G19" s="255">
        <v>215</v>
      </c>
      <c r="H19" s="204">
        <v>668.16</v>
      </c>
    </row>
    <row r="20" spans="1:8" s="236" customFormat="1" ht="30" customHeight="1">
      <c r="A20" s="515" t="s">
        <v>1617</v>
      </c>
      <c r="B20" s="516"/>
      <c r="C20" s="516"/>
      <c r="D20" s="516"/>
      <c r="E20" s="516"/>
      <c r="F20" s="516"/>
      <c r="G20" s="516"/>
      <c r="H20" s="517"/>
    </row>
    <row r="21" spans="1:8" s="236" customFormat="1" ht="30" customHeight="1">
      <c r="A21" s="515" t="s">
        <v>1618</v>
      </c>
      <c r="B21" s="516"/>
      <c r="C21" s="516"/>
      <c r="D21" s="516"/>
      <c r="E21" s="516"/>
      <c r="F21" s="516"/>
      <c r="G21" s="516"/>
      <c r="H21" s="517"/>
    </row>
    <row r="22" spans="1:8" s="236" customFormat="1" ht="42.75">
      <c r="A22" s="255">
        <v>76</v>
      </c>
      <c r="B22" s="256" t="s">
        <v>155</v>
      </c>
      <c r="C22" s="266" t="s">
        <v>1619</v>
      </c>
      <c r="D22" s="266" t="s">
        <v>1620</v>
      </c>
      <c r="E22" s="255">
        <v>513</v>
      </c>
      <c r="F22" s="256" t="s">
        <v>1621</v>
      </c>
      <c r="G22" s="255">
        <v>215</v>
      </c>
      <c r="H22" s="204">
        <f>'[1]Прил.2.11 Раздел I'!N14:N14</f>
        <v>477.27</v>
      </c>
    </row>
    <row r="23" spans="1:8" s="236" customFormat="1" ht="42.75">
      <c r="A23" s="255">
        <v>76</v>
      </c>
      <c r="B23" s="256" t="s">
        <v>155</v>
      </c>
      <c r="C23" s="266" t="s">
        <v>1619</v>
      </c>
      <c r="D23" s="266" t="s">
        <v>1620</v>
      </c>
      <c r="E23" s="255">
        <v>514</v>
      </c>
      <c r="F23" s="256" t="s">
        <v>1622</v>
      </c>
      <c r="G23" s="255">
        <v>215</v>
      </c>
      <c r="H23" s="204">
        <f>H22</f>
        <v>477.27</v>
      </c>
    </row>
    <row r="24" spans="1:8" s="236" customFormat="1" ht="42.75">
      <c r="A24" s="255">
        <v>95</v>
      </c>
      <c r="B24" s="256" t="s">
        <v>1578</v>
      </c>
      <c r="C24" s="266" t="s">
        <v>1619</v>
      </c>
      <c r="D24" s="266" t="s">
        <v>1620</v>
      </c>
      <c r="E24" s="255">
        <v>513</v>
      </c>
      <c r="F24" s="256" t="s">
        <v>1621</v>
      </c>
      <c r="G24" s="255">
        <v>215</v>
      </c>
      <c r="H24" s="204">
        <f t="shared" ref="H24:H25" si="0">H23</f>
        <v>477.27</v>
      </c>
    </row>
    <row r="25" spans="1:8" s="236" customFormat="1" ht="48" customHeight="1">
      <c r="A25" s="255">
        <v>95</v>
      </c>
      <c r="B25" s="256" t="s">
        <v>1578</v>
      </c>
      <c r="C25" s="266" t="s">
        <v>1619</v>
      </c>
      <c r="D25" s="266" t="s">
        <v>1620</v>
      </c>
      <c r="E25" s="255">
        <v>514</v>
      </c>
      <c r="F25" s="256" t="s">
        <v>1622</v>
      </c>
      <c r="G25" s="255">
        <v>215</v>
      </c>
      <c r="H25" s="204">
        <f t="shared" si="0"/>
        <v>477.27</v>
      </c>
    </row>
    <row r="26" spans="1:8" s="236" customFormat="1" ht="42.75">
      <c r="A26" s="255">
        <v>206</v>
      </c>
      <c r="B26" s="265" t="s">
        <v>1616</v>
      </c>
      <c r="C26" s="266" t="s">
        <v>1619</v>
      </c>
      <c r="D26" s="266" t="s">
        <v>1620</v>
      </c>
      <c r="E26" s="255">
        <v>513</v>
      </c>
      <c r="F26" s="256" t="s">
        <v>1621</v>
      </c>
      <c r="G26" s="255">
        <v>215</v>
      </c>
      <c r="H26" s="204">
        <f>H25</f>
        <v>477.27</v>
      </c>
    </row>
    <row r="27" spans="1:8" s="236" customFormat="1" ht="51" customHeight="1">
      <c r="A27" s="255">
        <v>206</v>
      </c>
      <c r="B27" s="265" t="s">
        <v>1616</v>
      </c>
      <c r="C27" s="266" t="s">
        <v>1619</v>
      </c>
      <c r="D27" s="266" t="s">
        <v>1620</v>
      </c>
      <c r="E27" s="255">
        <v>514</v>
      </c>
      <c r="F27" s="256" t="s">
        <v>1622</v>
      </c>
      <c r="G27" s="255">
        <v>215</v>
      </c>
      <c r="H27" s="204">
        <f>H26</f>
        <v>477.27</v>
      </c>
    </row>
    <row r="28" spans="1:8" s="236" customFormat="1" ht="30" customHeight="1">
      <c r="A28" s="515" t="s">
        <v>1623</v>
      </c>
      <c r="B28" s="516"/>
      <c r="C28" s="516"/>
      <c r="D28" s="516"/>
      <c r="E28" s="516"/>
      <c r="F28" s="516"/>
      <c r="G28" s="516"/>
      <c r="H28" s="517"/>
    </row>
    <row r="29" spans="1:8" s="236" customFormat="1" ht="57">
      <c r="A29" s="255">
        <v>76</v>
      </c>
      <c r="B29" s="256" t="s">
        <v>155</v>
      </c>
      <c r="C29" s="266" t="s">
        <v>1624</v>
      </c>
      <c r="D29" s="266" t="s">
        <v>1625</v>
      </c>
      <c r="E29" s="255">
        <v>513</v>
      </c>
      <c r="F29" s="256" t="s">
        <v>1621</v>
      </c>
      <c r="G29" s="255">
        <v>215</v>
      </c>
      <c r="H29" s="204">
        <f>H22</f>
        <v>477.27</v>
      </c>
    </row>
    <row r="30" spans="1:8" s="236" customFormat="1" ht="57">
      <c r="A30" s="255">
        <v>76</v>
      </c>
      <c r="B30" s="256" t="s">
        <v>155</v>
      </c>
      <c r="C30" s="266" t="s">
        <v>1624</v>
      </c>
      <c r="D30" s="266" t="s">
        <v>1625</v>
      </c>
      <c r="E30" s="255">
        <v>514</v>
      </c>
      <c r="F30" s="256" t="s">
        <v>1622</v>
      </c>
      <c r="G30" s="255">
        <v>215</v>
      </c>
      <c r="H30" s="204">
        <f>H29</f>
        <v>477.27</v>
      </c>
    </row>
    <row r="31" spans="1:8" s="236" customFormat="1" ht="57">
      <c r="A31" s="255">
        <v>95</v>
      </c>
      <c r="B31" s="256" t="s">
        <v>1578</v>
      </c>
      <c r="C31" s="266" t="s">
        <v>1624</v>
      </c>
      <c r="D31" s="266" t="s">
        <v>1625</v>
      </c>
      <c r="E31" s="255">
        <v>513</v>
      </c>
      <c r="F31" s="256" t="s">
        <v>1621</v>
      </c>
      <c r="G31" s="255">
        <v>215</v>
      </c>
      <c r="H31" s="204">
        <f t="shared" ref="H31:H32" si="1">H30</f>
        <v>477.27</v>
      </c>
    </row>
    <row r="32" spans="1:8" s="236" customFormat="1" ht="57">
      <c r="A32" s="255">
        <v>95</v>
      </c>
      <c r="B32" s="256" t="s">
        <v>1578</v>
      </c>
      <c r="C32" s="266" t="s">
        <v>1624</v>
      </c>
      <c r="D32" s="266" t="s">
        <v>1625</v>
      </c>
      <c r="E32" s="255">
        <v>514</v>
      </c>
      <c r="F32" s="256" t="s">
        <v>1622</v>
      </c>
      <c r="G32" s="255">
        <v>215</v>
      </c>
      <c r="H32" s="204">
        <f t="shared" si="1"/>
        <v>477.27</v>
      </c>
    </row>
    <row r="33" spans="1:8" s="236" customFormat="1" ht="57">
      <c r="A33" s="255">
        <v>206</v>
      </c>
      <c r="B33" s="265" t="s">
        <v>1616</v>
      </c>
      <c r="C33" s="266" t="s">
        <v>1624</v>
      </c>
      <c r="D33" s="266" t="s">
        <v>1625</v>
      </c>
      <c r="E33" s="255">
        <v>513</v>
      </c>
      <c r="F33" s="256" t="s">
        <v>1621</v>
      </c>
      <c r="G33" s="255">
        <v>215</v>
      </c>
      <c r="H33" s="204">
        <f>H32</f>
        <v>477.27</v>
      </c>
    </row>
    <row r="34" spans="1:8" s="236" customFormat="1" ht="57">
      <c r="A34" s="255">
        <v>206</v>
      </c>
      <c r="B34" s="265" t="s">
        <v>1616</v>
      </c>
      <c r="C34" s="266" t="s">
        <v>1624</v>
      </c>
      <c r="D34" s="266" t="s">
        <v>1625</v>
      </c>
      <c r="E34" s="255">
        <v>514</v>
      </c>
      <c r="F34" s="256" t="s">
        <v>1622</v>
      </c>
      <c r="G34" s="255">
        <v>215</v>
      </c>
      <c r="H34" s="204">
        <f>H33</f>
        <v>477.27</v>
      </c>
    </row>
    <row r="35" spans="1:8" s="237" customFormat="1" ht="47.25" customHeight="1">
      <c r="A35" s="518" t="s">
        <v>1626</v>
      </c>
      <c r="B35" s="519"/>
      <c r="C35" s="519"/>
      <c r="D35" s="519"/>
      <c r="E35" s="519"/>
      <c r="F35" s="519"/>
      <c r="G35" s="519"/>
      <c r="H35" s="520"/>
    </row>
    <row r="36" spans="1:8" s="236" customFormat="1" ht="60" customHeight="1">
      <c r="A36" s="255">
        <v>76</v>
      </c>
      <c r="B36" s="256" t="s">
        <v>155</v>
      </c>
      <c r="C36" s="266" t="s">
        <v>1627</v>
      </c>
      <c r="D36" s="266" t="s">
        <v>1628</v>
      </c>
      <c r="E36" s="255">
        <v>513</v>
      </c>
      <c r="F36" s="256" t="s">
        <v>1621</v>
      </c>
      <c r="G36" s="255">
        <v>215</v>
      </c>
      <c r="H36" s="204">
        <f>H29</f>
        <v>477.27</v>
      </c>
    </row>
    <row r="37" spans="1:8" s="236" customFormat="1" ht="60" customHeight="1">
      <c r="A37" s="255">
        <v>76</v>
      </c>
      <c r="B37" s="256" t="s">
        <v>155</v>
      </c>
      <c r="C37" s="266" t="s">
        <v>1627</v>
      </c>
      <c r="D37" s="266" t="s">
        <v>1628</v>
      </c>
      <c r="E37" s="255">
        <v>514</v>
      </c>
      <c r="F37" s="256" t="s">
        <v>1622</v>
      </c>
      <c r="G37" s="255">
        <v>215</v>
      </c>
      <c r="H37" s="204">
        <f>H36</f>
        <v>477.27</v>
      </c>
    </row>
    <row r="38" spans="1:8" s="236" customFormat="1" ht="60" customHeight="1">
      <c r="A38" s="255">
        <v>95</v>
      </c>
      <c r="B38" s="256" t="s">
        <v>1578</v>
      </c>
      <c r="C38" s="266" t="s">
        <v>1627</v>
      </c>
      <c r="D38" s="266" t="s">
        <v>1628</v>
      </c>
      <c r="E38" s="255">
        <v>513</v>
      </c>
      <c r="F38" s="256" t="s">
        <v>1621</v>
      </c>
      <c r="G38" s="255">
        <v>215</v>
      </c>
      <c r="H38" s="204">
        <f t="shared" ref="H38:H39" si="2">H37</f>
        <v>477.27</v>
      </c>
    </row>
    <row r="39" spans="1:8" s="236" customFormat="1" ht="60" customHeight="1">
      <c r="A39" s="255">
        <v>95</v>
      </c>
      <c r="B39" s="256" t="s">
        <v>1578</v>
      </c>
      <c r="C39" s="266" t="s">
        <v>1627</v>
      </c>
      <c r="D39" s="266" t="s">
        <v>1628</v>
      </c>
      <c r="E39" s="255">
        <v>514</v>
      </c>
      <c r="F39" s="256" t="s">
        <v>1622</v>
      </c>
      <c r="G39" s="255">
        <v>215</v>
      </c>
      <c r="H39" s="204">
        <f t="shared" si="2"/>
        <v>477.27</v>
      </c>
    </row>
    <row r="40" spans="1:8" s="236" customFormat="1" ht="60" customHeight="1">
      <c r="A40" s="255">
        <v>206</v>
      </c>
      <c r="B40" s="265" t="s">
        <v>1616</v>
      </c>
      <c r="C40" s="266" t="s">
        <v>1627</v>
      </c>
      <c r="D40" s="266" t="s">
        <v>1628</v>
      </c>
      <c r="E40" s="255">
        <v>513</v>
      </c>
      <c r="F40" s="256" t="s">
        <v>1621</v>
      </c>
      <c r="G40" s="255">
        <v>215</v>
      </c>
      <c r="H40" s="204">
        <f>H39</f>
        <v>477.27</v>
      </c>
    </row>
    <row r="41" spans="1:8" s="236" customFormat="1" ht="60" customHeight="1">
      <c r="A41" s="255">
        <v>206</v>
      </c>
      <c r="B41" s="265" t="s">
        <v>1616</v>
      </c>
      <c r="C41" s="266" t="s">
        <v>1627</v>
      </c>
      <c r="D41" s="266" t="s">
        <v>1628</v>
      </c>
      <c r="E41" s="255">
        <v>514</v>
      </c>
      <c r="F41" s="256" t="s">
        <v>1622</v>
      </c>
      <c r="G41" s="255">
        <v>215</v>
      </c>
      <c r="H41" s="204">
        <f>H40</f>
        <v>477.27</v>
      </c>
    </row>
    <row r="42" spans="1:8" s="236" customFormat="1" ht="30" customHeight="1">
      <c r="A42" s="515" t="s">
        <v>1629</v>
      </c>
      <c r="B42" s="516"/>
      <c r="C42" s="516"/>
      <c r="D42" s="516"/>
      <c r="E42" s="516"/>
      <c r="F42" s="516"/>
      <c r="G42" s="516"/>
      <c r="H42" s="517"/>
    </row>
    <row r="43" spans="1:8" s="236" customFormat="1" ht="42.75">
      <c r="A43" s="255">
        <v>76</v>
      </c>
      <c r="B43" s="256" t="s">
        <v>155</v>
      </c>
      <c r="C43" s="266" t="s">
        <v>1630</v>
      </c>
      <c r="D43" s="266" t="s">
        <v>1631</v>
      </c>
      <c r="E43" s="255">
        <v>513</v>
      </c>
      <c r="F43" s="256" t="s">
        <v>1621</v>
      </c>
      <c r="G43" s="255">
        <v>215</v>
      </c>
      <c r="H43" s="204">
        <f>H36</f>
        <v>477.27</v>
      </c>
    </row>
    <row r="44" spans="1:8" s="236" customFormat="1" ht="42.75">
      <c r="A44" s="255">
        <v>76</v>
      </c>
      <c r="B44" s="256" t="s">
        <v>155</v>
      </c>
      <c r="C44" s="266" t="s">
        <v>1630</v>
      </c>
      <c r="D44" s="266" t="s">
        <v>1631</v>
      </c>
      <c r="E44" s="255">
        <v>514</v>
      </c>
      <c r="F44" s="256" t="s">
        <v>1622</v>
      </c>
      <c r="G44" s="255">
        <v>215</v>
      </c>
      <c r="H44" s="204">
        <f>H43</f>
        <v>477.27</v>
      </c>
    </row>
    <row r="45" spans="1:8" s="236" customFormat="1" ht="42.75">
      <c r="A45" s="255">
        <v>95</v>
      </c>
      <c r="B45" s="256" t="s">
        <v>1578</v>
      </c>
      <c r="C45" s="266" t="s">
        <v>1630</v>
      </c>
      <c r="D45" s="266" t="s">
        <v>1631</v>
      </c>
      <c r="E45" s="255">
        <v>513</v>
      </c>
      <c r="F45" s="256" t="s">
        <v>1621</v>
      </c>
      <c r="G45" s="255">
        <v>215</v>
      </c>
      <c r="H45" s="204">
        <f t="shared" ref="H45:H46" si="3">H44</f>
        <v>477.27</v>
      </c>
    </row>
    <row r="46" spans="1:8" s="236" customFormat="1" ht="42.75">
      <c r="A46" s="255">
        <v>95</v>
      </c>
      <c r="B46" s="256" t="s">
        <v>1578</v>
      </c>
      <c r="C46" s="266" t="s">
        <v>1630</v>
      </c>
      <c r="D46" s="266" t="s">
        <v>1631</v>
      </c>
      <c r="E46" s="255">
        <v>514</v>
      </c>
      <c r="F46" s="256" t="s">
        <v>1622</v>
      </c>
      <c r="G46" s="255">
        <v>215</v>
      </c>
      <c r="H46" s="204">
        <f t="shared" si="3"/>
        <v>477.27</v>
      </c>
    </row>
    <row r="47" spans="1:8" s="236" customFormat="1" ht="42.75">
      <c r="A47" s="255">
        <v>206</v>
      </c>
      <c r="B47" s="265" t="s">
        <v>1616</v>
      </c>
      <c r="C47" s="266" t="s">
        <v>1630</v>
      </c>
      <c r="D47" s="266" t="s">
        <v>1631</v>
      </c>
      <c r="E47" s="255">
        <v>513</v>
      </c>
      <c r="F47" s="256" t="s">
        <v>1621</v>
      </c>
      <c r="G47" s="255">
        <v>215</v>
      </c>
      <c r="H47" s="204">
        <f>H46</f>
        <v>477.27</v>
      </c>
    </row>
    <row r="48" spans="1:8" s="236" customFormat="1" ht="42.75">
      <c r="A48" s="255">
        <v>206</v>
      </c>
      <c r="B48" s="265" t="s">
        <v>1616</v>
      </c>
      <c r="C48" s="266" t="s">
        <v>1630</v>
      </c>
      <c r="D48" s="266" t="s">
        <v>1631</v>
      </c>
      <c r="E48" s="255">
        <v>514</v>
      </c>
      <c r="F48" s="256" t="s">
        <v>1622</v>
      </c>
      <c r="G48" s="255">
        <v>215</v>
      </c>
      <c r="H48" s="204">
        <f>H47</f>
        <v>477.27</v>
      </c>
    </row>
    <row r="49" spans="1:8" s="236" customFormat="1" ht="30" customHeight="1">
      <c r="A49" s="515" t="s">
        <v>1632</v>
      </c>
      <c r="B49" s="516"/>
      <c r="C49" s="516"/>
      <c r="D49" s="516"/>
      <c r="E49" s="516"/>
      <c r="F49" s="516"/>
      <c r="G49" s="516"/>
      <c r="H49" s="517"/>
    </row>
    <row r="50" spans="1:8" ht="57">
      <c r="A50" s="255">
        <v>76</v>
      </c>
      <c r="B50" s="256" t="s">
        <v>155</v>
      </c>
      <c r="C50" s="266" t="s">
        <v>1633</v>
      </c>
      <c r="D50" s="264" t="s">
        <v>1634</v>
      </c>
      <c r="E50" s="255">
        <v>513</v>
      </c>
      <c r="F50" s="256" t="s">
        <v>1621</v>
      </c>
      <c r="G50" s="255">
        <v>215</v>
      </c>
      <c r="H50" s="204">
        <f>H43</f>
        <v>477.27</v>
      </c>
    </row>
    <row r="51" spans="1:8" ht="57">
      <c r="A51" s="255">
        <v>76</v>
      </c>
      <c r="B51" s="256" t="s">
        <v>155</v>
      </c>
      <c r="C51" s="266" t="s">
        <v>1633</v>
      </c>
      <c r="D51" s="264" t="s">
        <v>1634</v>
      </c>
      <c r="E51" s="255">
        <v>514</v>
      </c>
      <c r="F51" s="256" t="s">
        <v>1622</v>
      </c>
      <c r="G51" s="255">
        <v>215</v>
      </c>
      <c r="H51" s="204">
        <f>H50</f>
        <v>477.27</v>
      </c>
    </row>
    <row r="52" spans="1:8" ht="57">
      <c r="A52" s="255">
        <v>95</v>
      </c>
      <c r="B52" s="256" t="s">
        <v>1578</v>
      </c>
      <c r="C52" s="266" t="s">
        <v>1633</v>
      </c>
      <c r="D52" s="264" t="s">
        <v>1634</v>
      </c>
      <c r="E52" s="255">
        <v>513</v>
      </c>
      <c r="F52" s="256" t="s">
        <v>1621</v>
      </c>
      <c r="G52" s="255">
        <v>215</v>
      </c>
      <c r="H52" s="204">
        <f t="shared" ref="H52:H53" si="4">H51</f>
        <v>477.27</v>
      </c>
    </row>
    <row r="53" spans="1:8" ht="57">
      <c r="A53" s="255">
        <v>95</v>
      </c>
      <c r="B53" s="256" t="s">
        <v>1578</v>
      </c>
      <c r="C53" s="266" t="s">
        <v>1633</v>
      </c>
      <c r="D53" s="264" t="s">
        <v>1634</v>
      </c>
      <c r="E53" s="255">
        <v>514</v>
      </c>
      <c r="F53" s="256" t="s">
        <v>1622</v>
      </c>
      <c r="G53" s="255">
        <v>215</v>
      </c>
      <c r="H53" s="204">
        <f t="shared" si="4"/>
        <v>477.27</v>
      </c>
    </row>
    <row r="54" spans="1:8" ht="57">
      <c r="A54" s="255">
        <v>206</v>
      </c>
      <c r="B54" s="265" t="s">
        <v>1616</v>
      </c>
      <c r="C54" s="266" t="s">
        <v>1633</v>
      </c>
      <c r="D54" s="264" t="s">
        <v>1634</v>
      </c>
      <c r="E54" s="255">
        <v>513</v>
      </c>
      <c r="F54" s="256" t="s">
        <v>1621</v>
      </c>
      <c r="G54" s="255">
        <v>215</v>
      </c>
      <c r="H54" s="204">
        <f>H53</f>
        <v>477.27</v>
      </c>
    </row>
    <row r="55" spans="1:8" ht="57">
      <c r="A55" s="255">
        <v>206</v>
      </c>
      <c r="B55" s="265" t="s">
        <v>1616</v>
      </c>
      <c r="C55" s="266" t="s">
        <v>1633</v>
      </c>
      <c r="D55" s="264" t="s">
        <v>1634</v>
      </c>
      <c r="E55" s="255">
        <v>514</v>
      </c>
      <c r="F55" s="256" t="s">
        <v>1622</v>
      </c>
      <c r="G55" s="255">
        <v>215</v>
      </c>
      <c r="H55" s="204">
        <f>H54</f>
        <v>477.27</v>
      </c>
    </row>
    <row r="56" spans="1:8" s="236" customFormat="1" ht="30" customHeight="1">
      <c r="A56" s="515" t="s">
        <v>1635</v>
      </c>
      <c r="B56" s="516"/>
      <c r="C56" s="516"/>
      <c r="D56" s="516"/>
      <c r="E56" s="516"/>
      <c r="F56" s="516"/>
      <c r="G56" s="516"/>
      <c r="H56" s="517"/>
    </row>
    <row r="57" spans="1:8" s="236" customFormat="1" ht="45.75" customHeight="1">
      <c r="A57" s="255">
        <v>76</v>
      </c>
      <c r="B57" s="256" t="s">
        <v>155</v>
      </c>
      <c r="C57" s="266" t="s">
        <v>1636</v>
      </c>
      <c r="D57" s="266" t="s">
        <v>1637</v>
      </c>
      <c r="E57" s="255">
        <v>513</v>
      </c>
      <c r="F57" s="256" t="s">
        <v>1621</v>
      </c>
      <c r="G57" s="255">
        <v>215</v>
      </c>
      <c r="H57" s="204">
        <f>H50</f>
        <v>477.27</v>
      </c>
    </row>
    <row r="58" spans="1:8" s="236" customFormat="1" ht="45.75" customHeight="1">
      <c r="A58" s="255">
        <v>76</v>
      </c>
      <c r="B58" s="256" t="s">
        <v>155</v>
      </c>
      <c r="C58" s="266" t="s">
        <v>1636</v>
      </c>
      <c r="D58" s="266" t="s">
        <v>1637</v>
      </c>
      <c r="E58" s="255">
        <v>514</v>
      </c>
      <c r="F58" s="256" t="s">
        <v>1622</v>
      </c>
      <c r="G58" s="255">
        <v>215</v>
      </c>
      <c r="H58" s="204">
        <f>H57</f>
        <v>477.27</v>
      </c>
    </row>
    <row r="59" spans="1:8" s="236" customFormat="1" ht="45.75" customHeight="1">
      <c r="A59" s="255">
        <v>95</v>
      </c>
      <c r="B59" s="256" t="s">
        <v>1578</v>
      </c>
      <c r="C59" s="266" t="s">
        <v>1636</v>
      </c>
      <c r="D59" s="266" t="s">
        <v>1637</v>
      </c>
      <c r="E59" s="255">
        <v>513</v>
      </c>
      <c r="F59" s="256" t="s">
        <v>1621</v>
      </c>
      <c r="G59" s="255">
        <v>215</v>
      </c>
      <c r="H59" s="204">
        <f t="shared" ref="H59:H60" si="5">H58</f>
        <v>477.27</v>
      </c>
    </row>
    <row r="60" spans="1:8" s="236" customFormat="1" ht="45.75" customHeight="1">
      <c r="A60" s="255">
        <v>95</v>
      </c>
      <c r="B60" s="256" t="s">
        <v>1578</v>
      </c>
      <c r="C60" s="266" t="s">
        <v>1636</v>
      </c>
      <c r="D60" s="266" t="s">
        <v>1637</v>
      </c>
      <c r="E60" s="255">
        <v>514</v>
      </c>
      <c r="F60" s="256" t="s">
        <v>1622</v>
      </c>
      <c r="G60" s="255">
        <v>215</v>
      </c>
      <c r="H60" s="204">
        <f t="shared" si="5"/>
        <v>477.27</v>
      </c>
    </row>
    <row r="61" spans="1:8" s="236" customFormat="1" ht="45.75" customHeight="1">
      <c r="A61" s="255">
        <v>206</v>
      </c>
      <c r="B61" s="265" t="s">
        <v>1616</v>
      </c>
      <c r="C61" s="266" t="s">
        <v>1636</v>
      </c>
      <c r="D61" s="266" t="s">
        <v>1637</v>
      </c>
      <c r="E61" s="255">
        <v>513</v>
      </c>
      <c r="F61" s="256" t="s">
        <v>1621</v>
      </c>
      <c r="G61" s="255">
        <v>215</v>
      </c>
      <c r="H61" s="204">
        <f>H60</f>
        <v>477.27</v>
      </c>
    </row>
    <row r="62" spans="1:8" s="236" customFormat="1" ht="45.75" customHeight="1">
      <c r="A62" s="255">
        <v>206</v>
      </c>
      <c r="B62" s="265" t="s">
        <v>1616</v>
      </c>
      <c r="C62" s="266" t="s">
        <v>1636</v>
      </c>
      <c r="D62" s="266" t="s">
        <v>1637</v>
      </c>
      <c r="E62" s="255">
        <v>514</v>
      </c>
      <c r="F62" s="256" t="s">
        <v>1622</v>
      </c>
      <c r="G62" s="255">
        <v>215</v>
      </c>
      <c r="H62" s="204">
        <f>H61</f>
        <v>477.27</v>
      </c>
    </row>
    <row r="64" spans="1:8" ht="15.75">
      <c r="C64" s="225"/>
      <c r="D64" s="225"/>
      <c r="E64" s="225"/>
      <c r="F64" s="225"/>
      <c r="G64" s="126" t="s">
        <v>123</v>
      </c>
    </row>
  </sheetData>
  <mergeCells count="16">
    <mergeCell ref="A7:H7"/>
    <mergeCell ref="A9:H9"/>
    <mergeCell ref="A11:H11"/>
    <mergeCell ref="A13:B13"/>
    <mergeCell ref="C13:D13"/>
    <mergeCell ref="E13:F13"/>
    <mergeCell ref="G13:G14"/>
    <mergeCell ref="H13:H14"/>
    <mergeCell ref="A49:H49"/>
    <mergeCell ref="A56:H56"/>
    <mergeCell ref="A16:H16"/>
    <mergeCell ref="A20:H20"/>
    <mergeCell ref="A21:H21"/>
    <mergeCell ref="A28:H28"/>
    <mergeCell ref="A35:H35"/>
    <mergeCell ref="A42:H42"/>
  </mergeCells>
  <printOptions horizontalCentered="1"/>
  <pageMargins left="1.1811023622047245" right="0.39370078740157483" top="0.78740157480314965" bottom="0.39370078740157483" header="0.31496062992125984" footer="0.31496062992125984"/>
  <pageSetup paperSize="9" scale="42" fitToHeight="3" orientation="portrait" r:id="rId1"/>
  <headerFooter differentFirst="1">
    <oddHeader>&amp;CСтраница &amp;P из &amp;N&amp;R&amp;A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08"/>
  <sheetViews>
    <sheetView zoomScale="75" zoomScaleNormal="75" workbookViewId="0">
      <pane xSplit="3" ySplit="14" topLeftCell="D15" activePane="bottomRight" state="frozen"/>
      <selection pane="topRight" activeCell="D1" sqref="D1"/>
      <selection pane="bottomLeft" activeCell="A15" sqref="A15"/>
      <selection pane="bottomRight" activeCell="G3" sqref="G3"/>
    </sheetView>
  </sheetViews>
  <sheetFormatPr defaultColWidth="9" defaultRowHeight="14.25"/>
  <cols>
    <col min="1" max="1" width="11.75" style="188" customWidth="1"/>
    <col min="2" max="2" width="15.75" style="189" customWidth="1"/>
    <col min="3" max="3" width="54" style="188" customWidth="1"/>
    <col min="4" max="4" width="6.75" style="189" customWidth="1"/>
    <col min="5" max="5" width="25.375" style="189" customWidth="1"/>
    <col min="6" max="6" width="16.375" style="188" customWidth="1"/>
    <col min="7" max="7" width="17.625" style="188" customWidth="1"/>
    <col min="8" max="8" width="12.5" style="188" customWidth="1"/>
    <col min="9" max="9" width="15.375" style="190" customWidth="1"/>
    <col min="10" max="10" width="10.375" style="190" customWidth="1"/>
    <col min="11" max="11" width="11.125" style="190" customWidth="1"/>
    <col min="12" max="12" width="15.5" style="190" customWidth="1"/>
    <col min="13" max="13" width="10.5" style="188" customWidth="1"/>
    <col min="14" max="14" width="0" style="188" hidden="1" customWidth="1"/>
    <col min="15" max="15" width="35.375" style="188" hidden="1" customWidth="1"/>
    <col min="16" max="21" width="0" style="188" hidden="1" customWidth="1"/>
    <col min="22" max="16384" width="9" style="188"/>
  </cols>
  <sheetData>
    <row r="1" spans="1:14" ht="18">
      <c r="G1" s="10" t="s">
        <v>1750</v>
      </c>
      <c r="N1" s="191" t="s">
        <v>91</v>
      </c>
    </row>
    <row r="2" spans="1:14" ht="18">
      <c r="G2" s="11" t="s">
        <v>92</v>
      </c>
      <c r="N2" s="192" t="s">
        <v>1560</v>
      </c>
    </row>
    <row r="3" spans="1:14" ht="16.5" customHeight="1">
      <c r="G3" s="12" t="s">
        <v>1780</v>
      </c>
      <c r="N3" s="193" t="s">
        <v>1561</v>
      </c>
    </row>
    <row r="4" spans="1:14" s="9" customFormat="1" ht="18">
      <c r="A4" s="21"/>
      <c r="B4" s="21"/>
      <c r="C4" s="21"/>
      <c r="D4" s="21"/>
      <c r="E4" s="21"/>
      <c r="F4" s="21"/>
      <c r="G4" s="194" t="s">
        <v>1745</v>
      </c>
      <c r="H4" s="21"/>
      <c r="I4" s="15"/>
      <c r="J4" s="15"/>
      <c r="K4" s="15"/>
    </row>
    <row r="5" spans="1:14" ht="18">
      <c r="A5" s="21"/>
      <c r="B5" s="21"/>
      <c r="C5" s="21"/>
      <c r="D5" s="21"/>
      <c r="E5" s="21"/>
      <c r="F5" s="21"/>
      <c r="G5" s="195" t="s">
        <v>0</v>
      </c>
      <c r="H5" s="21"/>
      <c r="I5" s="16"/>
      <c r="J5" s="16"/>
      <c r="K5" s="16"/>
    </row>
    <row r="6" spans="1:14" ht="18">
      <c r="A6" s="196"/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</row>
    <row r="7" spans="1:14" ht="45" customHeight="1">
      <c r="A7" s="514" t="s">
        <v>1562</v>
      </c>
      <c r="B7" s="514"/>
      <c r="C7" s="514"/>
      <c r="D7" s="514"/>
      <c r="E7" s="514"/>
      <c r="F7" s="514"/>
      <c r="G7" s="514"/>
      <c r="H7" s="226"/>
      <c r="I7" s="226"/>
      <c r="J7" s="226"/>
      <c r="K7" s="226"/>
      <c r="L7" s="226"/>
    </row>
    <row r="8" spans="1:14" ht="15.7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4" ht="62.25" customHeight="1">
      <c r="A9" s="452" t="s">
        <v>1638</v>
      </c>
      <c r="B9" s="452"/>
      <c r="C9" s="452"/>
      <c r="D9" s="452"/>
      <c r="E9" s="452"/>
      <c r="F9" s="452"/>
      <c r="G9" s="452"/>
      <c r="H9" s="227"/>
      <c r="I9" s="227"/>
      <c r="J9" s="227"/>
      <c r="K9" s="227"/>
      <c r="L9" s="227"/>
    </row>
    <row r="10" spans="1:14" ht="15.7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</row>
    <row r="11" spans="1:14" ht="45" customHeight="1">
      <c r="A11" s="453" t="s">
        <v>1</v>
      </c>
      <c r="B11" s="453"/>
      <c r="C11" s="453"/>
      <c r="D11" s="453"/>
      <c r="E11" s="453"/>
      <c r="F11" s="453"/>
      <c r="G11" s="453"/>
      <c r="H11" s="228"/>
      <c r="I11" s="228"/>
      <c r="J11" s="228"/>
      <c r="K11" s="228"/>
      <c r="L11" s="228"/>
    </row>
    <row r="12" spans="1:14" ht="5.25" customHeight="1">
      <c r="A12" s="229"/>
      <c r="B12" s="229"/>
      <c r="C12" s="229"/>
      <c r="D12" s="229"/>
      <c r="E12" s="229"/>
      <c r="F12" s="229"/>
      <c r="G12" s="229"/>
    </row>
    <row r="13" spans="1:14" s="236" customFormat="1" ht="50.25" customHeight="1">
      <c r="A13" s="524" t="s">
        <v>1587</v>
      </c>
      <c r="B13" s="524" t="s">
        <v>1564</v>
      </c>
      <c r="C13" s="524" t="s">
        <v>1565</v>
      </c>
      <c r="D13" s="522" t="s">
        <v>1588</v>
      </c>
      <c r="E13" s="523"/>
      <c r="F13" s="526" t="s">
        <v>1608</v>
      </c>
      <c r="G13" s="524" t="s">
        <v>1609</v>
      </c>
      <c r="I13" s="251"/>
      <c r="J13" s="259"/>
      <c r="K13" s="259"/>
      <c r="L13" s="259"/>
    </row>
    <row r="14" spans="1:14" s="236" customFormat="1" ht="52.5" customHeight="1">
      <c r="A14" s="525"/>
      <c r="B14" s="525"/>
      <c r="C14" s="525"/>
      <c r="D14" s="252" t="s">
        <v>1572</v>
      </c>
      <c r="E14" s="253" t="s">
        <v>1573</v>
      </c>
      <c r="F14" s="527"/>
      <c r="G14" s="525"/>
      <c r="I14" s="259"/>
      <c r="J14" s="259"/>
      <c r="K14" s="259"/>
      <c r="L14" s="259"/>
    </row>
    <row r="15" spans="1:14" s="659" customFormat="1">
      <c r="A15" s="260">
        <v>1</v>
      </c>
      <c r="B15" s="261">
        <f>A15+1</f>
        <v>2</v>
      </c>
      <c r="C15" s="261">
        <v>3</v>
      </c>
      <c r="D15" s="261">
        <v>4</v>
      </c>
      <c r="E15" s="261">
        <v>5</v>
      </c>
      <c r="F15" s="261">
        <v>6</v>
      </c>
      <c r="G15" s="261">
        <v>7</v>
      </c>
      <c r="I15" s="660"/>
      <c r="J15" s="660"/>
      <c r="K15" s="660"/>
      <c r="L15" s="660"/>
    </row>
    <row r="16" spans="1:14" s="238" customFormat="1" ht="30" customHeight="1">
      <c r="A16" s="515" t="s">
        <v>1639</v>
      </c>
      <c r="B16" s="516"/>
      <c r="C16" s="516"/>
      <c r="D16" s="516"/>
      <c r="E16" s="516"/>
      <c r="F16" s="516"/>
      <c r="G16" s="517"/>
      <c r="I16" s="239"/>
      <c r="J16" s="239"/>
      <c r="K16" s="239"/>
      <c r="L16" s="239"/>
    </row>
    <row r="17" spans="1:21" s="238" customFormat="1" ht="30" customHeight="1">
      <c r="A17" s="515" t="s">
        <v>1618</v>
      </c>
      <c r="B17" s="516"/>
      <c r="C17" s="516"/>
      <c r="D17" s="516"/>
      <c r="E17" s="516"/>
      <c r="F17" s="516"/>
      <c r="G17" s="517"/>
      <c r="I17" s="239"/>
      <c r="J17" s="239"/>
      <c r="K17" s="239"/>
      <c r="L17" s="239"/>
    </row>
    <row r="18" spans="1:21" s="259" customFormat="1">
      <c r="A18" s="254">
        <v>9500000</v>
      </c>
      <c r="B18" s="256" t="s">
        <v>1640</v>
      </c>
      <c r="C18" s="257" t="s">
        <v>1641</v>
      </c>
      <c r="D18" s="255">
        <v>950</v>
      </c>
      <c r="E18" s="256" t="s">
        <v>1591</v>
      </c>
      <c r="F18" s="258" t="s">
        <v>1642</v>
      </c>
      <c r="G18" s="204">
        <v>252</v>
      </c>
      <c r="H18" s="236"/>
      <c r="M18" s="236"/>
      <c r="N18" s="236"/>
      <c r="O18" s="236"/>
      <c r="P18" s="236"/>
      <c r="Q18" s="236"/>
      <c r="R18" s="236"/>
      <c r="S18" s="236"/>
      <c r="T18" s="236"/>
      <c r="U18" s="236"/>
    </row>
    <row r="19" spans="1:21" s="259" customFormat="1">
      <c r="A19" s="254">
        <v>9500000</v>
      </c>
      <c r="B19" s="256" t="s">
        <v>1643</v>
      </c>
      <c r="C19" s="257" t="s">
        <v>1644</v>
      </c>
      <c r="D19" s="255">
        <v>950</v>
      </c>
      <c r="E19" s="256" t="s">
        <v>1591</v>
      </c>
      <c r="F19" s="258" t="s">
        <v>1642</v>
      </c>
      <c r="G19" s="204">
        <v>126</v>
      </c>
      <c r="H19" s="236"/>
      <c r="M19" s="236"/>
      <c r="N19" s="236"/>
      <c r="O19" s="236"/>
      <c r="P19" s="236"/>
      <c r="Q19" s="236"/>
      <c r="R19" s="236"/>
      <c r="S19" s="236"/>
      <c r="T19" s="236"/>
      <c r="U19" s="236"/>
    </row>
    <row r="20" spans="1:21" s="259" customFormat="1">
      <c r="A20" s="254">
        <v>9500000</v>
      </c>
      <c r="B20" s="256" t="s">
        <v>1645</v>
      </c>
      <c r="C20" s="257" t="s">
        <v>1646</v>
      </c>
      <c r="D20" s="255">
        <v>950</v>
      </c>
      <c r="E20" s="256" t="s">
        <v>1591</v>
      </c>
      <c r="F20" s="258" t="s">
        <v>1642</v>
      </c>
      <c r="G20" s="204">
        <v>565</v>
      </c>
      <c r="H20" s="236"/>
      <c r="M20" s="236"/>
      <c r="N20" s="236"/>
      <c r="O20" s="236"/>
      <c r="P20" s="236"/>
      <c r="Q20" s="236"/>
      <c r="R20" s="236"/>
      <c r="S20" s="236"/>
      <c r="T20" s="236"/>
      <c r="U20" s="236"/>
    </row>
    <row r="21" spans="1:21" s="259" customFormat="1" ht="15.75" customHeight="1">
      <c r="A21" s="254">
        <v>9500000</v>
      </c>
      <c r="B21" s="256" t="s">
        <v>1647</v>
      </c>
      <c r="C21" s="257" t="s">
        <v>1648</v>
      </c>
      <c r="D21" s="255">
        <v>950</v>
      </c>
      <c r="E21" s="256" t="s">
        <v>1591</v>
      </c>
      <c r="F21" s="258" t="s">
        <v>1642</v>
      </c>
      <c r="G21" s="204">
        <v>396</v>
      </c>
      <c r="H21" s="236"/>
      <c r="M21" s="236"/>
      <c r="N21" s="236"/>
      <c r="O21" s="236"/>
      <c r="P21" s="236"/>
      <c r="Q21" s="236"/>
      <c r="R21" s="236"/>
      <c r="S21" s="236"/>
      <c r="T21" s="236"/>
      <c r="U21" s="236"/>
    </row>
    <row r="22" spans="1:21" s="259" customFormat="1">
      <c r="A22" s="254">
        <v>9500000</v>
      </c>
      <c r="B22" s="256" t="s">
        <v>1649</v>
      </c>
      <c r="C22" s="257" t="s">
        <v>1650</v>
      </c>
      <c r="D22" s="255">
        <v>950</v>
      </c>
      <c r="E22" s="256" t="s">
        <v>1591</v>
      </c>
      <c r="F22" s="258" t="s">
        <v>1642</v>
      </c>
      <c r="G22" s="204">
        <v>2814.37</v>
      </c>
      <c r="M22" s="236"/>
      <c r="N22" s="236"/>
      <c r="O22" s="236"/>
      <c r="P22" s="236"/>
      <c r="Q22" s="236"/>
      <c r="R22" s="236"/>
      <c r="S22" s="236"/>
      <c r="T22" s="236"/>
      <c r="U22" s="236"/>
    </row>
    <row r="23" spans="1:21" s="259" customFormat="1">
      <c r="A23" s="254">
        <v>9500000</v>
      </c>
      <c r="B23" s="256" t="s">
        <v>1651</v>
      </c>
      <c r="C23" s="257" t="s">
        <v>1652</v>
      </c>
      <c r="D23" s="255">
        <v>950</v>
      </c>
      <c r="E23" s="256" t="s">
        <v>1591</v>
      </c>
      <c r="F23" s="258" t="s">
        <v>1642</v>
      </c>
      <c r="G23" s="204">
        <v>300.14999999999998</v>
      </c>
      <c r="M23" s="236"/>
      <c r="N23" s="236"/>
      <c r="O23" s="236"/>
      <c r="P23" s="236"/>
      <c r="Q23" s="236"/>
      <c r="R23" s="236"/>
      <c r="S23" s="236"/>
      <c r="T23" s="236"/>
      <c r="U23" s="236"/>
    </row>
    <row r="24" spans="1:21" s="259" customFormat="1" ht="15.75" customHeight="1">
      <c r="A24" s="254">
        <v>9500000</v>
      </c>
      <c r="B24" s="256" t="s">
        <v>1653</v>
      </c>
      <c r="C24" s="257" t="s">
        <v>1654</v>
      </c>
      <c r="D24" s="255">
        <v>950</v>
      </c>
      <c r="E24" s="256" t="s">
        <v>1591</v>
      </c>
      <c r="F24" s="258" t="s">
        <v>1642</v>
      </c>
      <c r="G24" s="204">
        <v>60</v>
      </c>
      <c r="M24" s="236"/>
      <c r="N24" s="236"/>
      <c r="O24" s="236"/>
      <c r="P24" s="236"/>
      <c r="Q24" s="236"/>
      <c r="R24" s="236"/>
      <c r="S24" s="236"/>
      <c r="T24" s="236"/>
      <c r="U24" s="236"/>
    </row>
    <row r="25" spans="1:21" s="259" customFormat="1">
      <c r="A25" s="254">
        <v>9500000</v>
      </c>
      <c r="B25" s="256" t="s">
        <v>1655</v>
      </c>
      <c r="C25" s="257" t="s">
        <v>1656</v>
      </c>
      <c r="D25" s="255">
        <v>950</v>
      </c>
      <c r="E25" s="256" t="s">
        <v>1591</v>
      </c>
      <c r="F25" s="258" t="s">
        <v>1642</v>
      </c>
      <c r="G25" s="204">
        <v>118</v>
      </c>
      <c r="M25" s="236"/>
      <c r="N25" s="236"/>
      <c r="O25" s="236"/>
      <c r="P25" s="236"/>
      <c r="Q25" s="236"/>
      <c r="R25" s="236"/>
      <c r="S25" s="236"/>
      <c r="T25" s="236"/>
      <c r="U25" s="236"/>
    </row>
    <row r="26" spans="1:21" s="238" customFormat="1" ht="30" customHeight="1">
      <c r="A26" s="515" t="s">
        <v>1623</v>
      </c>
      <c r="B26" s="516"/>
      <c r="C26" s="516"/>
      <c r="D26" s="516"/>
      <c r="E26" s="516"/>
      <c r="F26" s="516"/>
      <c r="G26" s="517"/>
      <c r="I26" s="239"/>
      <c r="J26" s="239"/>
      <c r="K26" s="239"/>
      <c r="L26" s="239"/>
    </row>
    <row r="27" spans="1:21" s="259" customFormat="1">
      <c r="A27" s="254">
        <v>9500000</v>
      </c>
      <c r="B27" s="256" t="s">
        <v>1657</v>
      </c>
      <c r="C27" s="257" t="s">
        <v>1658</v>
      </c>
      <c r="D27" s="255">
        <v>950</v>
      </c>
      <c r="E27" s="256" t="s">
        <v>1591</v>
      </c>
      <c r="F27" s="258" t="s">
        <v>1642</v>
      </c>
      <c r="G27" s="204">
        <v>906</v>
      </c>
      <c r="M27" s="236"/>
      <c r="N27" s="236"/>
      <c r="O27" s="236"/>
      <c r="P27" s="236"/>
      <c r="Q27" s="236"/>
      <c r="R27" s="236"/>
      <c r="S27" s="236"/>
      <c r="T27" s="236"/>
      <c r="U27" s="236"/>
    </row>
    <row r="28" spans="1:21" s="259" customFormat="1">
      <c r="A28" s="254">
        <v>9500000</v>
      </c>
      <c r="B28" s="256" t="s">
        <v>1659</v>
      </c>
      <c r="C28" s="257" t="s">
        <v>1660</v>
      </c>
      <c r="D28" s="255">
        <v>950</v>
      </c>
      <c r="E28" s="256" t="s">
        <v>1591</v>
      </c>
      <c r="F28" s="258" t="s">
        <v>1642</v>
      </c>
      <c r="G28" s="204">
        <v>28</v>
      </c>
      <c r="M28" s="236"/>
      <c r="N28" s="236"/>
      <c r="O28" s="236"/>
      <c r="P28" s="236"/>
      <c r="Q28" s="236"/>
      <c r="R28" s="236"/>
      <c r="S28" s="236"/>
      <c r="T28" s="236"/>
      <c r="U28" s="236"/>
    </row>
    <row r="29" spans="1:21" s="259" customFormat="1">
      <c r="A29" s="254">
        <v>9500000</v>
      </c>
      <c r="B29" s="256" t="s">
        <v>1661</v>
      </c>
      <c r="C29" s="257" t="s">
        <v>1662</v>
      </c>
      <c r="D29" s="255">
        <v>950</v>
      </c>
      <c r="E29" s="256" t="s">
        <v>1591</v>
      </c>
      <c r="F29" s="258" t="s">
        <v>1642</v>
      </c>
      <c r="G29" s="204">
        <v>384</v>
      </c>
      <c r="M29" s="236"/>
      <c r="N29" s="236"/>
      <c r="O29" s="236"/>
      <c r="P29" s="236"/>
      <c r="Q29" s="236"/>
      <c r="R29" s="236"/>
      <c r="S29" s="236"/>
      <c r="T29" s="236"/>
      <c r="U29" s="236"/>
    </row>
    <row r="30" spans="1:21" s="259" customFormat="1" ht="15.75" customHeight="1">
      <c r="A30" s="254">
        <v>9500000</v>
      </c>
      <c r="B30" s="256" t="s">
        <v>1663</v>
      </c>
      <c r="C30" s="257" t="s">
        <v>1664</v>
      </c>
      <c r="D30" s="255">
        <v>950</v>
      </c>
      <c r="E30" s="256" t="s">
        <v>1591</v>
      </c>
      <c r="F30" s="258" t="s">
        <v>1642</v>
      </c>
      <c r="G30" s="204">
        <v>452</v>
      </c>
      <c r="M30" s="236"/>
      <c r="N30" s="236"/>
      <c r="O30" s="236"/>
      <c r="P30" s="236"/>
      <c r="Q30" s="236"/>
      <c r="R30" s="236"/>
      <c r="S30" s="236"/>
      <c r="T30" s="236"/>
      <c r="U30" s="236"/>
    </row>
    <row r="31" spans="1:21" s="259" customFormat="1" ht="15.75" customHeight="1">
      <c r="A31" s="254">
        <v>9500000</v>
      </c>
      <c r="B31" s="256" t="s">
        <v>1665</v>
      </c>
      <c r="C31" s="257" t="s">
        <v>1666</v>
      </c>
      <c r="D31" s="255">
        <v>950</v>
      </c>
      <c r="E31" s="256" t="s">
        <v>1591</v>
      </c>
      <c r="F31" s="258" t="s">
        <v>1642</v>
      </c>
      <c r="G31" s="204">
        <v>471</v>
      </c>
      <c r="M31" s="236"/>
      <c r="N31" s="236"/>
      <c r="O31" s="236"/>
      <c r="P31" s="236"/>
      <c r="Q31" s="236"/>
      <c r="R31" s="236"/>
      <c r="S31" s="236"/>
      <c r="T31" s="236"/>
      <c r="U31" s="236"/>
    </row>
    <row r="32" spans="1:21" s="259" customFormat="1" ht="28.5">
      <c r="A32" s="254">
        <v>9500000</v>
      </c>
      <c r="B32" s="256" t="s">
        <v>1667</v>
      </c>
      <c r="C32" s="257" t="s">
        <v>1668</v>
      </c>
      <c r="D32" s="255">
        <v>950</v>
      </c>
      <c r="E32" s="256" t="s">
        <v>1591</v>
      </c>
      <c r="F32" s="258" t="s">
        <v>1642</v>
      </c>
      <c r="G32" s="204">
        <v>1477.75</v>
      </c>
      <c r="M32" s="236"/>
      <c r="N32" s="236"/>
      <c r="O32" s="236"/>
      <c r="P32" s="236"/>
      <c r="Q32" s="236"/>
      <c r="R32" s="236"/>
      <c r="S32" s="236"/>
      <c r="T32" s="236"/>
      <c r="U32" s="236"/>
    </row>
    <row r="33" spans="1:21" s="259" customFormat="1" ht="15.75" customHeight="1">
      <c r="A33" s="254">
        <v>9500000</v>
      </c>
      <c r="B33" s="256" t="s">
        <v>1669</v>
      </c>
      <c r="C33" s="257" t="s">
        <v>1670</v>
      </c>
      <c r="D33" s="255">
        <v>950</v>
      </c>
      <c r="E33" s="256" t="s">
        <v>1591</v>
      </c>
      <c r="F33" s="258" t="s">
        <v>1642</v>
      </c>
      <c r="G33" s="204">
        <v>347</v>
      </c>
      <c r="M33" s="236"/>
      <c r="N33" s="236"/>
      <c r="O33" s="236"/>
      <c r="P33" s="236"/>
      <c r="Q33" s="236"/>
      <c r="R33" s="236"/>
      <c r="S33" s="236"/>
      <c r="T33" s="236"/>
      <c r="U33" s="236"/>
    </row>
    <row r="34" spans="1:21" s="259" customFormat="1" ht="28.5">
      <c r="A34" s="254">
        <v>9500000</v>
      </c>
      <c r="B34" s="256" t="s">
        <v>1671</v>
      </c>
      <c r="C34" s="257" t="s">
        <v>1672</v>
      </c>
      <c r="D34" s="255">
        <v>950</v>
      </c>
      <c r="E34" s="256" t="s">
        <v>1591</v>
      </c>
      <c r="F34" s="258" t="s">
        <v>1642</v>
      </c>
      <c r="G34" s="204">
        <v>396</v>
      </c>
      <c r="M34" s="236"/>
      <c r="N34" s="236"/>
      <c r="O34" s="236"/>
      <c r="P34" s="236"/>
      <c r="Q34" s="236"/>
      <c r="R34" s="236"/>
      <c r="S34" s="236"/>
      <c r="T34" s="236"/>
      <c r="U34" s="236"/>
    </row>
    <row r="35" spans="1:21" s="259" customFormat="1" ht="28.5">
      <c r="A35" s="254">
        <v>9500000</v>
      </c>
      <c r="B35" s="256" t="s">
        <v>1673</v>
      </c>
      <c r="C35" s="257" t="s">
        <v>1674</v>
      </c>
      <c r="D35" s="255">
        <v>950</v>
      </c>
      <c r="E35" s="256" t="s">
        <v>1591</v>
      </c>
      <c r="F35" s="258" t="s">
        <v>1642</v>
      </c>
      <c r="G35" s="204">
        <v>396</v>
      </c>
      <c r="M35" s="236"/>
      <c r="N35" s="236"/>
      <c r="O35" s="236"/>
      <c r="P35" s="236"/>
      <c r="Q35" s="236"/>
      <c r="R35" s="236"/>
      <c r="S35" s="236"/>
      <c r="T35" s="236"/>
      <c r="U35" s="236"/>
    </row>
    <row r="36" spans="1:21" s="271" customFormat="1" ht="49.5" customHeight="1">
      <c r="A36" s="518" t="s">
        <v>1626</v>
      </c>
      <c r="B36" s="519"/>
      <c r="C36" s="519"/>
      <c r="D36" s="519"/>
      <c r="E36" s="519"/>
      <c r="F36" s="519"/>
      <c r="G36" s="520"/>
      <c r="I36" s="272"/>
      <c r="J36" s="272"/>
      <c r="K36" s="272"/>
      <c r="L36" s="272"/>
    </row>
    <row r="37" spans="1:21" s="259" customFormat="1" ht="15.75" customHeight="1">
      <c r="A37" s="254">
        <v>9500000</v>
      </c>
      <c r="B37" s="256" t="s">
        <v>1675</v>
      </c>
      <c r="C37" s="257" t="s">
        <v>1676</v>
      </c>
      <c r="D37" s="255">
        <v>950</v>
      </c>
      <c r="E37" s="256" t="s">
        <v>1591</v>
      </c>
      <c r="F37" s="258" t="s">
        <v>1642</v>
      </c>
      <c r="G37" s="204">
        <v>4148</v>
      </c>
      <c r="M37" s="236"/>
      <c r="N37" s="236"/>
      <c r="O37" s="236"/>
      <c r="P37" s="236"/>
      <c r="Q37" s="236"/>
      <c r="R37" s="236"/>
      <c r="S37" s="236"/>
      <c r="T37" s="236"/>
      <c r="U37" s="236"/>
    </row>
    <row r="38" spans="1:21" s="259" customFormat="1">
      <c r="A38" s="254">
        <v>9500000</v>
      </c>
      <c r="B38" s="256" t="s">
        <v>1677</v>
      </c>
      <c r="C38" s="257" t="s">
        <v>1678</v>
      </c>
      <c r="D38" s="255">
        <v>950</v>
      </c>
      <c r="E38" s="256" t="s">
        <v>1591</v>
      </c>
      <c r="F38" s="258" t="s">
        <v>1642</v>
      </c>
      <c r="G38" s="204">
        <v>25</v>
      </c>
      <c r="M38" s="236"/>
      <c r="N38" s="236"/>
      <c r="O38" s="236"/>
      <c r="P38" s="236"/>
      <c r="Q38" s="236"/>
      <c r="R38" s="236"/>
      <c r="S38" s="236"/>
      <c r="T38" s="236"/>
      <c r="U38" s="236"/>
    </row>
    <row r="39" spans="1:21" s="259" customFormat="1">
      <c r="A39" s="254">
        <v>9500000</v>
      </c>
      <c r="B39" s="256" t="s">
        <v>1679</v>
      </c>
      <c r="C39" s="257" t="s">
        <v>1680</v>
      </c>
      <c r="D39" s="255">
        <v>950</v>
      </c>
      <c r="E39" s="256" t="s">
        <v>1591</v>
      </c>
      <c r="F39" s="258" t="s">
        <v>1642</v>
      </c>
      <c r="G39" s="204">
        <v>47</v>
      </c>
      <c r="M39" s="236"/>
      <c r="N39" s="236"/>
      <c r="O39" s="236"/>
      <c r="P39" s="236"/>
      <c r="Q39" s="236"/>
      <c r="R39" s="236"/>
      <c r="S39" s="236"/>
      <c r="T39" s="236"/>
      <c r="U39" s="236"/>
    </row>
    <row r="40" spans="1:21" s="259" customFormat="1" ht="28.5">
      <c r="A40" s="254">
        <v>9500000</v>
      </c>
      <c r="B40" s="256" t="s">
        <v>1681</v>
      </c>
      <c r="C40" s="257" t="s">
        <v>1682</v>
      </c>
      <c r="D40" s="255">
        <v>950</v>
      </c>
      <c r="E40" s="256" t="s">
        <v>1591</v>
      </c>
      <c r="F40" s="258" t="s">
        <v>1642</v>
      </c>
      <c r="G40" s="204">
        <v>123</v>
      </c>
      <c r="M40" s="236"/>
      <c r="N40" s="236"/>
      <c r="O40" s="236"/>
      <c r="P40" s="236"/>
      <c r="Q40" s="236"/>
      <c r="R40" s="236"/>
      <c r="S40" s="236"/>
      <c r="T40" s="236"/>
      <c r="U40" s="236"/>
    </row>
    <row r="41" spans="1:21" s="259" customFormat="1" ht="28.5">
      <c r="A41" s="254">
        <v>9500000</v>
      </c>
      <c r="B41" s="256" t="s">
        <v>1683</v>
      </c>
      <c r="C41" s="257" t="s">
        <v>1684</v>
      </c>
      <c r="D41" s="255">
        <v>950</v>
      </c>
      <c r="E41" s="256" t="s">
        <v>1591</v>
      </c>
      <c r="F41" s="258" t="s">
        <v>1642</v>
      </c>
      <c r="G41" s="204">
        <v>355.21</v>
      </c>
      <c r="M41" s="236"/>
      <c r="N41" s="236"/>
      <c r="O41" s="236"/>
      <c r="P41" s="236"/>
      <c r="Q41" s="236"/>
      <c r="R41" s="236"/>
      <c r="S41" s="236"/>
      <c r="T41" s="236"/>
      <c r="U41" s="236"/>
    </row>
    <row r="42" spans="1:21" s="259" customFormat="1" ht="28.5">
      <c r="A42" s="254">
        <v>9500000</v>
      </c>
      <c r="B42" s="256" t="s">
        <v>1685</v>
      </c>
      <c r="C42" s="257" t="s">
        <v>1686</v>
      </c>
      <c r="D42" s="255">
        <v>950</v>
      </c>
      <c r="E42" s="256" t="s">
        <v>1591</v>
      </c>
      <c r="F42" s="258" t="s">
        <v>1642</v>
      </c>
      <c r="G42" s="204">
        <v>128</v>
      </c>
      <c r="M42" s="236"/>
      <c r="N42" s="236"/>
      <c r="O42" s="236"/>
      <c r="P42" s="236"/>
      <c r="Q42" s="236"/>
      <c r="R42" s="236"/>
      <c r="S42" s="236"/>
      <c r="T42" s="236"/>
      <c r="U42" s="236"/>
    </row>
    <row r="43" spans="1:21" s="259" customFormat="1" ht="15.75" customHeight="1">
      <c r="A43" s="254">
        <v>9500000</v>
      </c>
      <c r="B43" s="256" t="s">
        <v>1687</v>
      </c>
      <c r="C43" s="257" t="s">
        <v>1688</v>
      </c>
      <c r="D43" s="255">
        <v>950</v>
      </c>
      <c r="E43" s="256" t="s">
        <v>1591</v>
      </c>
      <c r="F43" s="258" t="s">
        <v>1642</v>
      </c>
      <c r="G43" s="204">
        <v>808.74</v>
      </c>
      <c r="M43" s="236"/>
      <c r="N43" s="236"/>
      <c r="O43" s="236"/>
      <c r="P43" s="236"/>
      <c r="Q43" s="236"/>
      <c r="R43" s="236"/>
      <c r="S43" s="236"/>
      <c r="T43" s="236"/>
      <c r="U43" s="236"/>
    </row>
    <row r="44" spans="1:21" s="259" customFormat="1">
      <c r="A44" s="254">
        <v>9500000</v>
      </c>
      <c r="B44" s="256" t="s">
        <v>1689</v>
      </c>
      <c r="C44" s="257" t="s">
        <v>1690</v>
      </c>
      <c r="D44" s="255">
        <v>950</v>
      </c>
      <c r="E44" s="256" t="s">
        <v>1591</v>
      </c>
      <c r="F44" s="258" t="s">
        <v>1642</v>
      </c>
      <c r="G44" s="204">
        <v>873.55</v>
      </c>
      <c r="M44" s="236"/>
      <c r="N44" s="236"/>
      <c r="O44" s="236"/>
      <c r="P44" s="236"/>
      <c r="Q44" s="236"/>
      <c r="R44" s="236"/>
      <c r="S44" s="236"/>
      <c r="T44" s="236"/>
      <c r="U44" s="236"/>
    </row>
    <row r="45" spans="1:21" s="259" customFormat="1">
      <c r="A45" s="254">
        <v>9500000</v>
      </c>
      <c r="B45" s="256" t="s">
        <v>1691</v>
      </c>
      <c r="C45" s="257" t="s">
        <v>1692</v>
      </c>
      <c r="D45" s="255">
        <v>950</v>
      </c>
      <c r="E45" s="256" t="s">
        <v>1591</v>
      </c>
      <c r="F45" s="258" t="s">
        <v>1642</v>
      </c>
      <c r="G45" s="204">
        <v>38</v>
      </c>
      <c r="M45" s="236"/>
      <c r="N45" s="236"/>
      <c r="O45" s="236"/>
      <c r="P45" s="236"/>
      <c r="Q45" s="236"/>
      <c r="R45" s="236"/>
      <c r="S45" s="236"/>
      <c r="T45" s="236"/>
      <c r="U45" s="236"/>
    </row>
    <row r="46" spans="1:21" s="259" customFormat="1">
      <c r="A46" s="254">
        <v>9500000</v>
      </c>
      <c r="B46" s="256" t="s">
        <v>1693</v>
      </c>
      <c r="C46" s="257" t="s">
        <v>1694</v>
      </c>
      <c r="D46" s="255">
        <v>950</v>
      </c>
      <c r="E46" s="256" t="s">
        <v>1591</v>
      </c>
      <c r="F46" s="258" t="s">
        <v>1642</v>
      </c>
      <c r="G46" s="204">
        <v>5550</v>
      </c>
      <c r="M46" s="236"/>
      <c r="N46" s="236"/>
      <c r="O46" s="236"/>
      <c r="P46" s="236"/>
      <c r="Q46" s="236"/>
      <c r="R46" s="236"/>
      <c r="S46" s="236"/>
      <c r="T46" s="236"/>
      <c r="U46" s="236"/>
    </row>
    <row r="47" spans="1:21" s="259" customFormat="1">
      <c r="A47" s="254">
        <v>9500000</v>
      </c>
      <c r="B47" s="256" t="s">
        <v>1695</v>
      </c>
      <c r="C47" s="257" t="s">
        <v>1696</v>
      </c>
      <c r="D47" s="255">
        <v>950</v>
      </c>
      <c r="E47" s="256" t="s">
        <v>1591</v>
      </c>
      <c r="F47" s="258" t="s">
        <v>1642</v>
      </c>
      <c r="G47" s="204">
        <v>1029</v>
      </c>
      <c r="M47" s="236"/>
      <c r="N47" s="236"/>
      <c r="O47" s="236"/>
      <c r="P47" s="236"/>
      <c r="Q47" s="236"/>
      <c r="R47" s="236"/>
      <c r="S47" s="236"/>
      <c r="T47" s="236"/>
      <c r="U47" s="236"/>
    </row>
    <row r="48" spans="1:21" s="259" customFormat="1" ht="15.75" customHeight="1">
      <c r="A48" s="254">
        <v>9500000</v>
      </c>
      <c r="B48" s="256" t="s">
        <v>1697</v>
      </c>
      <c r="C48" s="257" t="s">
        <v>1698</v>
      </c>
      <c r="D48" s="255">
        <v>950</v>
      </c>
      <c r="E48" s="256" t="s">
        <v>1591</v>
      </c>
      <c r="F48" s="258" t="s">
        <v>1642</v>
      </c>
      <c r="G48" s="204">
        <v>363.98</v>
      </c>
      <c r="M48" s="236"/>
      <c r="N48" s="236"/>
      <c r="O48" s="236"/>
      <c r="P48" s="236"/>
      <c r="Q48" s="236"/>
      <c r="R48" s="236"/>
      <c r="S48" s="236"/>
      <c r="T48" s="236"/>
      <c r="U48" s="236"/>
    </row>
    <row r="49" spans="1:21" s="259" customFormat="1">
      <c r="A49" s="254">
        <v>9500000</v>
      </c>
      <c r="B49" s="256" t="s">
        <v>1699</v>
      </c>
      <c r="C49" s="257" t="s">
        <v>1700</v>
      </c>
      <c r="D49" s="255">
        <v>950</v>
      </c>
      <c r="E49" s="256" t="s">
        <v>1591</v>
      </c>
      <c r="F49" s="258" t="s">
        <v>1642</v>
      </c>
      <c r="G49" s="204">
        <v>396</v>
      </c>
      <c r="M49" s="236"/>
      <c r="N49" s="236"/>
      <c r="O49" s="236"/>
      <c r="P49" s="236"/>
      <c r="Q49" s="236"/>
      <c r="R49" s="236"/>
      <c r="S49" s="236"/>
      <c r="T49" s="236"/>
      <c r="U49" s="236"/>
    </row>
    <row r="50" spans="1:21" s="259" customFormat="1">
      <c r="A50" s="254">
        <v>9500000</v>
      </c>
      <c r="B50" s="256" t="s">
        <v>1701</v>
      </c>
      <c r="C50" s="257" t="s">
        <v>1702</v>
      </c>
      <c r="D50" s="255">
        <v>950</v>
      </c>
      <c r="E50" s="256" t="s">
        <v>1591</v>
      </c>
      <c r="F50" s="258" t="s">
        <v>1642</v>
      </c>
      <c r="G50" s="204">
        <v>813</v>
      </c>
      <c r="M50" s="236"/>
      <c r="N50" s="236"/>
      <c r="O50" s="236"/>
      <c r="P50" s="236"/>
      <c r="Q50" s="236"/>
      <c r="R50" s="236"/>
      <c r="S50" s="236"/>
      <c r="T50" s="236"/>
      <c r="U50" s="236"/>
    </row>
    <row r="51" spans="1:21" s="259" customFormat="1">
      <c r="A51" s="254">
        <v>9500000</v>
      </c>
      <c r="B51" s="256" t="s">
        <v>1703</v>
      </c>
      <c r="C51" s="257" t="s">
        <v>1704</v>
      </c>
      <c r="D51" s="255">
        <v>950</v>
      </c>
      <c r="E51" s="256" t="s">
        <v>1591</v>
      </c>
      <c r="F51" s="258" t="s">
        <v>1642</v>
      </c>
      <c r="G51" s="204">
        <v>31</v>
      </c>
      <c r="M51" s="236"/>
      <c r="N51" s="236"/>
      <c r="O51" s="236"/>
      <c r="P51" s="236"/>
      <c r="Q51" s="236"/>
      <c r="R51" s="236"/>
      <c r="S51" s="236"/>
      <c r="T51" s="236"/>
      <c r="U51" s="236"/>
    </row>
    <row r="52" spans="1:21" s="259" customFormat="1" ht="15.75" customHeight="1">
      <c r="A52" s="254">
        <v>9500000</v>
      </c>
      <c r="B52" s="256" t="s">
        <v>1705</v>
      </c>
      <c r="C52" s="257" t="s">
        <v>1706</v>
      </c>
      <c r="D52" s="255">
        <v>950</v>
      </c>
      <c r="E52" s="256" t="s">
        <v>1591</v>
      </c>
      <c r="F52" s="258" t="s">
        <v>1642</v>
      </c>
      <c r="G52" s="204">
        <v>221</v>
      </c>
      <c r="H52" s="236"/>
      <c r="M52" s="236"/>
      <c r="N52" s="236"/>
      <c r="O52" s="236"/>
      <c r="P52" s="236"/>
      <c r="Q52" s="236"/>
      <c r="R52" s="236"/>
      <c r="S52" s="236"/>
      <c r="T52" s="236"/>
      <c r="U52" s="236"/>
    </row>
    <row r="53" spans="1:21" s="259" customFormat="1">
      <c r="A53" s="254">
        <v>9500000</v>
      </c>
      <c r="B53" s="256" t="s">
        <v>1707</v>
      </c>
      <c r="C53" s="257" t="s">
        <v>1708</v>
      </c>
      <c r="D53" s="255">
        <v>950</v>
      </c>
      <c r="E53" s="256" t="s">
        <v>1591</v>
      </c>
      <c r="F53" s="258" t="s">
        <v>1642</v>
      </c>
      <c r="G53" s="204">
        <v>38</v>
      </c>
      <c r="H53" s="236"/>
      <c r="M53" s="236"/>
      <c r="N53" s="236"/>
      <c r="O53" s="236"/>
      <c r="P53" s="236"/>
      <c r="Q53" s="236"/>
      <c r="R53" s="236"/>
      <c r="S53" s="236"/>
      <c r="T53" s="236"/>
      <c r="U53" s="236"/>
    </row>
    <row r="54" spans="1:21" s="259" customFormat="1">
      <c r="A54" s="254">
        <v>9500000</v>
      </c>
      <c r="B54" s="256" t="s">
        <v>1709</v>
      </c>
      <c r="C54" s="257" t="s">
        <v>1710</v>
      </c>
      <c r="D54" s="255">
        <v>950</v>
      </c>
      <c r="E54" s="256" t="s">
        <v>1591</v>
      </c>
      <c r="F54" s="258" t="s">
        <v>1642</v>
      </c>
      <c r="G54" s="204">
        <v>38</v>
      </c>
      <c r="H54" s="236"/>
      <c r="M54" s="236"/>
      <c r="N54" s="236"/>
      <c r="O54" s="236"/>
      <c r="P54" s="236"/>
      <c r="Q54" s="236"/>
      <c r="R54" s="236"/>
      <c r="S54" s="236"/>
      <c r="T54" s="236"/>
      <c r="U54" s="236"/>
    </row>
    <row r="55" spans="1:21" s="259" customFormat="1">
      <c r="A55" s="254">
        <v>9500000</v>
      </c>
      <c r="B55" s="256" t="s">
        <v>1711</v>
      </c>
      <c r="C55" s="257" t="s">
        <v>1712</v>
      </c>
      <c r="D55" s="255">
        <v>950</v>
      </c>
      <c r="E55" s="256" t="s">
        <v>1591</v>
      </c>
      <c r="F55" s="258" t="s">
        <v>1642</v>
      </c>
      <c r="G55" s="204">
        <v>38</v>
      </c>
      <c r="H55" s="236"/>
      <c r="M55" s="236"/>
      <c r="N55" s="236"/>
      <c r="O55" s="236"/>
      <c r="P55" s="236"/>
      <c r="Q55" s="236"/>
      <c r="R55" s="236"/>
      <c r="S55" s="236"/>
      <c r="T55" s="236"/>
      <c r="U55" s="236"/>
    </row>
    <row r="56" spans="1:21" s="259" customFormat="1" ht="42.75">
      <c r="A56" s="254">
        <v>9500000</v>
      </c>
      <c r="B56" s="256" t="s">
        <v>1713</v>
      </c>
      <c r="C56" s="257" t="s">
        <v>1714</v>
      </c>
      <c r="D56" s="255">
        <v>950</v>
      </c>
      <c r="E56" s="256" t="s">
        <v>1591</v>
      </c>
      <c r="F56" s="258" t="s">
        <v>1642</v>
      </c>
      <c r="G56" s="204">
        <v>1793</v>
      </c>
      <c r="H56" s="236"/>
      <c r="M56" s="236"/>
      <c r="N56" s="236"/>
      <c r="O56" s="236"/>
      <c r="P56" s="236"/>
      <c r="Q56" s="236"/>
      <c r="R56" s="236"/>
      <c r="S56" s="236"/>
      <c r="T56" s="236"/>
      <c r="U56" s="236"/>
    </row>
    <row r="57" spans="1:21" s="238" customFormat="1" ht="30" customHeight="1">
      <c r="A57" s="515" t="s">
        <v>1629</v>
      </c>
      <c r="B57" s="516"/>
      <c r="C57" s="516"/>
      <c r="D57" s="516"/>
      <c r="E57" s="516"/>
      <c r="F57" s="516"/>
      <c r="G57" s="517"/>
      <c r="I57" s="239"/>
      <c r="J57" s="239"/>
      <c r="K57" s="239"/>
      <c r="L57" s="239"/>
    </row>
    <row r="58" spans="1:21" s="259" customFormat="1">
      <c r="A58" s="254">
        <v>9500000</v>
      </c>
      <c r="B58" s="256" t="s">
        <v>1715</v>
      </c>
      <c r="C58" s="257" t="s">
        <v>1716</v>
      </c>
      <c r="D58" s="255">
        <v>950</v>
      </c>
      <c r="E58" s="256" t="s">
        <v>1591</v>
      </c>
      <c r="F58" s="258" t="s">
        <v>1642</v>
      </c>
      <c r="G58" s="204">
        <v>27</v>
      </c>
      <c r="H58" s="236"/>
      <c r="M58" s="236"/>
      <c r="N58" s="236"/>
      <c r="O58" s="236"/>
      <c r="P58" s="236"/>
      <c r="Q58" s="236"/>
      <c r="R58" s="236"/>
      <c r="S58" s="236"/>
      <c r="T58" s="236"/>
      <c r="U58" s="236"/>
    </row>
    <row r="59" spans="1:21" s="259" customFormat="1" ht="15.75" customHeight="1">
      <c r="A59" s="254">
        <v>9500000</v>
      </c>
      <c r="B59" s="256" t="s">
        <v>1717</v>
      </c>
      <c r="C59" s="257" t="s">
        <v>1718</v>
      </c>
      <c r="D59" s="255">
        <v>950</v>
      </c>
      <c r="E59" s="256" t="s">
        <v>1591</v>
      </c>
      <c r="F59" s="258" t="s">
        <v>1642</v>
      </c>
      <c r="G59" s="204">
        <v>17</v>
      </c>
      <c r="H59" s="236"/>
      <c r="M59" s="236"/>
      <c r="N59" s="236"/>
      <c r="O59" s="236"/>
      <c r="P59" s="236"/>
      <c r="Q59" s="236"/>
      <c r="R59" s="236"/>
      <c r="S59" s="236"/>
      <c r="T59" s="236"/>
      <c r="U59" s="236"/>
    </row>
    <row r="60" spans="1:21" s="259" customFormat="1" ht="15.75" customHeight="1">
      <c r="A60" s="254">
        <v>9500000</v>
      </c>
      <c r="B60" s="256" t="s">
        <v>1719</v>
      </c>
      <c r="C60" s="257" t="s">
        <v>1720</v>
      </c>
      <c r="D60" s="255">
        <v>950</v>
      </c>
      <c r="E60" s="256" t="s">
        <v>1591</v>
      </c>
      <c r="F60" s="258" t="s">
        <v>1642</v>
      </c>
      <c r="G60" s="204">
        <v>28</v>
      </c>
      <c r="H60" s="236"/>
      <c r="M60" s="236"/>
      <c r="N60" s="236"/>
      <c r="O60" s="236"/>
      <c r="P60" s="236"/>
      <c r="Q60" s="236"/>
      <c r="R60" s="236"/>
      <c r="S60" s="236"/>
      <c r="T60" s="236"/>
      <c r="U60" s="236"/>
    </row>
    <row r="61" spans="1:21" s="259" customFormat="1">
      <c r="A61" s="254">
        <v>9500000</v>
      </c>
      <c r="B61" s="256" t="s">
        <v>1721</v>
      </c>
      <c r="C61" s="257" t="s">
        <v>1722</v>
      </c>
      <c r="D61" s="255">
        <v>950</v>
      </c>
      <c r="E61" s="256" t="s">
        <v>1591</v>
      </c>
      <c r="F61" s="258" t="s">
        <v>1642</v>
      </c>
      <c r="G61" s="204">
        <v>2057</v>
      </c>
      <c r="H61" s="236"/>
      <c r="M61" s="236"/>
      <c r="N61" s="236"/>
      <c r="O61" s="236"/>
      <c r="P61" s="236"/>
      <c r="Q61" s="236"/>
      <c r="R61" s="236"/>
      <c r="S61" s="236"/>
      <c r="T61" s="236"/>
      <c r="U61" s="236"/>
    </row>
    <row r="62" spans="1:21" s="259" customFormat="1" ht="15.75" customHeight="1">
      <c r="A62" s="254">
        <v>9500000</v>
      </c>
      <c r="B62" s="256" t="s">
        <v>1723</v>
      </c>
      <c r="C62" s="257" t="s">
        <v>1724</v>
      </c>
      <c r="D62" s="255">
        <v>950</v>
      </c>
      <c r="E62" s="256" t="s">
        <v>1591</v>
      </c>
      <c r="F62" s="258" t="s">
        <v>1642</v>
      </c>
      <c r="G62" s="204">
        <v>323</v>
      </c>
      <c r="M62" s="236"/>
      <c r="N62" s="236"/>
      <c r="O62" s="236"/>
      <c r="P62" s="236"/>
      <c r="Q62" s="236"/>
      <c r="R62" s="236"/>
      <c r="S62" s="236"/>
      <c r="T62" s="236"/>
      <c r="U62" s="236"/>
    </row>
    <row r="63" spans="1:21" s="259" customFormat="1" ht="32.25" customHeight="1">
      <c r="A63" s="254">
        <v>9500000</v>
      </c>
      <c r="B63" s="256" t="s">
        <v>1725</v>
      </c>
      <c r="C63" s="257" t="s">
        <v>1726</v>
      </c>
      <c r="D63" s="255">
        <v>950</v>
      </c>
      <c r="E63" s="256" t="s">
        <v>1591</v>
      </c>
      <c r="F63" s="258" t="s">
        <v>1642</v>
      </c>
      <c r="G63" s="204">
        <v>1579.73</v>
      </c>
      <c r="M63" s="236"/>
      <c r="N63" s="236"/>
      <c r="O63" s="236"/>
      <c r="P63" s="236"/>
      <c r="Q63" s="236"/>
      <c r="R63" s="236"/>
      <c r="S63" s="236"/>
      <c r="T63" s="236"/>
      <c r="U63" s="236"/>
    </row>
    <row r="64" spans="1:21" s="238" customFormat="1" ht="30" customHeight="1">
      <c r="A64" s="515" t="s">
        <v>1632</v>
      </c>
      <c r="B64" s="516"/>
      <c r="C64" s="516"/>
      <c r="D64" s="516"/>
      <c r="E64" s="516"/>
      <c r="F64" s="516"/>
      <c r="G64" s="517"/>
      <c r="I64" s="239"/>
      <c r="J64" s="239"/>
      <c r="K64" s="239"/>
      <c r="L64" s="239"/>
    </row>
    <row r="65" spans="1:21" s="259" customFormat="1">
      <c r="A65" s="254">
        <v>9500000</v>
      </c>
      <c r="B65" s="256" t="s">
        <v>1594</v>
      </c>
      <c r="C65" s="257" t="s">
        <v>1595</v>
      </c>
      <c r="D65" s="255">
        <v>950</v>
      </c>
      <c r="E65" s="256" t="s">
        <v>1591</v>
      </c>
      <c r="F65" s="258" t="s">
        <v>1642</v>
      </c>
      <c r="G65" s="204">
        <v>57.27</v>
      </c>
      <c r="M65" s="236"/>
      <c r="N65" s="236"/>
      <c r="O65" s="236"/>
      <c r="P65" s="236"/>
      <c r="Q65" s="236"/>
      <c r="R65" s="236"/>
      <c r="S65" s="236"/>
      <c r="T65" s="236"/>
      <c r="U65" s="236"/>
    </row>
    <row r="66" spans="1:21" s="259" customFormat="1" ht="15.75" customHeight="1">
      <c r="A66" s="254">
        <v>9500000</v>
      </c>
      <c r="B66" s="256" t="s">
        <v>1675</v>
      </c>
      <c r="C66" s="257" t="s">
        <v>1676</v>
      </c>
      <c r="D66" s="255">
        <v>950</v>
      </c>
      <c r="E66" s="256" t="s">
        <v>1591</v>
      </c>
      <c r="F66" s="258" t="s">
        <v>1642</v>
      </c>
      <c r="G66" s="204">
        <v>4148</v>
      </c>
      <c r="M66" s="236"/>
      <c r="N66" s="236"/>
      <c r="O66" s="236"/>
      <c r="P66" s="236"/>
      <c r="Q66" s="236"/>
      <c r="R66" s="236"/>
      <c r="S66" s="236"/>
      <c r="T66" s="236"/>
      <c r="U66" s="236"/>
    </row>
    <row r="67" spans="1:21" s="259" customFormat="1">
      <c r="A67" s="254">
        <v>9500000</v>
      </c>
      <c r="B67" s="256" t="s">
        <v>1677</v>
      </c>
      <c r="C67" s="257" t="s">
        <v>1678</v>
      </c>
      <c r="D67" s="255">
        <v>950</v>
      </c>
      <c r="E67" s="256" t="s">
        <v>1591</v>
      </c>
      <c r="F67" s="258" t="s">
        <v>1642</v>
      </c>
      <c r="G67" s="204">
        <v>25</v>
      </c>
      <c r="M67" s="236"/>
      <c r="N67" s="236"/>
      <c r="O67" s="236"/>
      <c r="P67" s="236"/>
      <c r="Q67" s="236"/>
      <c r="R67" s="236"/>
      <c r="S67" s="236"/>
      <c r="T67" s="236"/>
      <c r="U67" s="236"/>
    </row>
    <row r="68" spans="1:21" s="259" customFormat="1">
      <c r="A68" s="254">
        <v>9500000</v>
      </c>
      <c r="B68" s="256" t="s">
        <v>1679</v>
      </c>
      <c r="C68" s="257" t="s">
        <v>1680</v>
      </c>
      <c r="D68" s="255">
        <v>950</v>
      </c>
      <c r="E68" s="256" t="s">
        <v>1591</v>
      </c>
      <c r="F68" s="258" t="s">
        <v>1642</v>
      </c>
      <c r="G68" s="204">
        <v>47</v>
      </c>
      <c r="M68" s="236"/>
      <c r="N68" s="236"/>
      <c r="O68" s="236"/>
      <c r="P68" s="236"/>
      <c r="Q68" s="236"/>
      <c r="R68" s="236"/>
      <c r="S68" s="236"/>
      <c r="T68" s="236"/>
      <c r="U68" s="236"/>
    </row>
    <row r="69" spans="1:21" s="259" customFormat="1" ht="28.5">
      <c r="A69" s="254">
        <v>9500000</v>
      </c>
      <c r="B69" s="256" t="s">
        <v>1681</v>
      </c>
      <c r="C69" s="257" t="s">
        <v>1682</v>
      </c>
      <c r="D69" s="255">
        <v>950</v>
      </c>
      <c r="E69" s="256" t="s">
        <v>1591</v>
      </c>
      <c r="F69" s="258" t="s">
        <v>1642</v>
      </c>
      <c r="G69" s="204">
        <v>123</v>
      </c>
      <c r="M69" s="236"/>
      <c r="N69" s="236"/>
      <c r="O69" s="236"/>
      <c r="P69" s="236"/>
      <c r="Q69" s="236"/>
      <c r="R69" s="236"/>
      <c r="S69" s="236"/>
      <c r="T69" s="236"/>
      <c r="U69" s="236"/>
    </row>
    <row r="70" spans="1:21" s="259" customFormat="1" ht="28.5">
      <c r="A70" s="254">
        <v>9500000</v>
      </c>
      <c r="B70" s="256" t="s">
        <v>1683</v>
      </c>
      <c r="C70" s="257" t="s">
        <v>1684</v>
      </c>
      <c r="D70" s="255">
        <v>950</v>
      </c>
      <c r="E70" s="256" t="s">
        <v>1591</v>
      </c>
      <c r="F70" s="258" t="s">
        <v>1642</v>
      </c>
      <c r="G70" s="204">
        <v>355.21</v>
      </c>
      <c r="M70" s="236"/>
      <c r="N70" s="236"/>
      <c r="O70" s="236"/>
      <c r="P70" s="236"/>
      <c r="Q70" s="236"/>
      <c r="R70" s="236"/>
      <c r="S70" s="236"/>
      <c r="T70" s="236"/>
      <c r="U70" s="236"/>
    </row>
    <row r="71" spans="1:21" s="259" customFormat="1" ht="28.5">
      <c r="A71" s="254">
        <v>9500000</v>
      </c>
      <c r="B71" s="256" t="s">
        <v>1685</v>
      </c>
      <c r="C71" s="257" t="s">
        <v>1686</v>
      </c>
      <c r="D71" s="255">
        <v>950</v>
      </c>
      <c r="E71" s="256" t="s">
        <v>1591</v>
      </c>
      <c r="F71" s="258" t="s">
        <v>1642</v>
      </c>
      <c r="G71" s="204">
        <v>128</v>
      </c>
      <c r="M71" s="236"/>
      <c r="N71" s="236"/>
      <c r="O71" s="236"/>
      <c r="P71" s="236"/>
      <c r="Q71" s="236"/>
      <c r="R71" s="236"/>
      <c r="S71" s="236"/>
      <c r="T71" s="236"/>
      <c r="U71" s="236"/>
    </row>
    <row r="72" spans="1:21" s="259" customFormat="1" ht="15.75" customHeight="1">
      <c r="A72" s="254">
        <v>9500000</v>
      </c>
      <c r="B72" s="256" t="s">
        <v>1687</v>
      </c>
      <c r="C72" s="257" t="s">
        <v>1688</v>
      </c>
      <c r="D72" s="255">
        <v>950</v>
      </c>
      <c r="E72" s="256" t="s">
        <v>1591</v>
      </c>
      <c r="F72" s="258" t="s">
        <v>1642</v>
      </c>
      <c r="G72" s="204">
        <v>808.74</v>
      </c>
      <c r="M72" s="236"/>
      <c r="N72" s="236"/>
      <c r="O72" s="236"/>
      <c r="P72" s="236"/>
      <c r="Q72" s="236"/>
      <c r="R72" s="236"/>
      <c r="S72" s="236"/>
      <c r="T72" s="236"/>
      <c r="U72" s="236"/>
    </row>
    <row r="73" spans="1:21" s="259" customFormat="1">
      <c r="A73" s="254">
        <v>9500000</v>
      </c>
      <c r="B73" s="256" t="s">
        <v>1689</v>
      </c>
      <c r="C73" s="257" t="s">
        <v>1690</v>
      </c>
      <c r="D73" s="255">
        <v>950</v>
      </c>
      <c r="E73" s="256" t="s">
        <v>1591</v>
      </c>
      <c r="F73" s="258" t="s">
        <v>1642</v>
      </c>
      <c r="G73" s="204">
        <v>873.55</v>
      </c>
      <c r="M73" s="236"/>
      <c r="N73" s="236"/>
      <c r="O73" s="236"/>
      <c r="P73" s="236"/>
      <c r="Q73" s="236"/>
      <c r="R73" s="236"/>
      <c r="S73" s="236"/>
      <c r="T73" s="236"/>
      <c r="U73" s="236"/>
    </row>
    <row r="74" spans="1:21" s="259" customFormat="1">
      <c r="A74" s="254">
        <v>9500000</v>
      </c>
      <c r="B74" s="256" t="s">
        <v>1691</v>
      </c>
      <c r="C74" s="257" t="s">
        <v>1692</v>
      </c>
      <c r="D74" s="255">
        <v>950</v>
      </c>
      <c r="E74" s="256" t="s">
        <v>1591</v>
      </c>
      <c r="F74" s="258" t="s">
        <v>1642</v>
      </c>
      <c r="G74" s="204">
        <v>38</v>
      </c>
      <c r="M74" s="236"/>
      <c r="N74" s="236"/>
      <c r="O74" s="236"/>
      <c r="P74" s="236"/>
      <c r="Q74" s="236"/>
      <c r="R74" s="236"/>
      <c r="S74" s="236"/>
      <c r="T74" s="236"/>
      <c r="U74" s="236"/>
    </row>
    <row r="75" spans="1:21" s="259" customFormat="1">
      <c r="A75" s="254">
        <v>9500000</v>
      </c>
      <c r="B75" s="256" t="s">
        <v>1693</v>
      </c>
      <c r="C75" s="257" t="s">
        <v>1694</v>
      </c>
      <c r="D75" s="255">
        <v>950</v>
      </c>
      <c r="E75" s="256" t="s">
        <v>1591</v>
      </c>
      <c r="F75" s="258" t="s">
        <v>1642</v>
      </c>
      <c r="G75" s="204">
        <v>5550</v>
      </c>
      <c r="M75" s="236"/>
      <c r="N75" s="236"/>
      <c r="O75" s="236"/>
      <c r="P75" s="236"/>
      <c r="Q75" s="236"/>
      <c r="R75" s="236"/>
      <c r="S75" s="236"/>
      <c r="T75" s="236"/>
      <c r="U75" s="236"/>
    </row>
    <row r="76" spans="1:21" s="259" customFormat="1">
      <c r="A76" s="254">
        <v>9500000</v>
      </c>
      <c r="B76" s="256" t="s">
        <v>1695</v>
      </c>
      <c r="C76" s="257" t="s">
        <v>1696</v>
      </c>
      <c r="D76" s="255">
        <v>950</v>
      </c>
      <c r="E76" s="256" t="s">
        <v>1591</v>
      </c>
      <c r="F76" s="258" t="s">
        <v>1642</v>
      </c>
      <c r="G76" s="204">
        <v>1029</v>
      </c>
      <c r="M76" s="236"/>
      <c r="N76" s="236"/>
      <c r="O76" s="236"/>
      <c r="P76" s="236"/>
      <c r="Q76" s="236"/>
      <c r="R76" s="236"/>
      <c r="S76" s="236"/>
      <c r="T76" s="236"/>
      <c r="U76" s="236"/>
    </row>
    <row r="77" spans="1:21" s="259" customFormat="1" ht="15.75" customHeight="1">
      <c r="A77" s="254">
        <v>9500000</v>
      </c>
      <c r="B77" s="256" t="s">
        <v>1697</v>
      </c>
      <c r="C77" s="257" t="s">
        <v>1698</v>
      </c>
      <c r="D77" s="255">
        <v>950</v>
      </c>
      <c r="E77" s="256" t="s">
        <v>1591</v>
      </c>
      <c r="F77" s="258" t="s">
        <v>1642</v>
      </c>
      <c r="G77" s="204">
        <v>363.98</v>
      </c>
      <c r="M77" s="236"/>
      <c r="N77" s="236"/>
      <c r="O77" s="236"/>
      <c r="P77" s="236"/>
      <c r="Q77" s="236"/>
      <c r="R77" s="236"/>
      <c r="S77" s="236"/>
      <c r="T77" s="236"/>
      <c r="U77" s="236"/>
    </row>
    <row r="78" spans="1:21" s="259" customFormat="1">
      <c r="A78" s="254">
        <v>9500000</v>
      </c>
      <c r="B78" s="256" t="s">
        <v>1699</v>
      </c>
      <c r="C78" s="257" t="s">
        <v>1700</v>
      </c>
      <c r="D78" s="255">
        <v>950</v>
      </c>
      <c r="E78" s="256" t="s">
        <v>1591</v>
      </c>
      <c r="F78" s="258" t="s">
        <v>1642</v>
      </c>
      <c r="G78" s="204">
        <v>396</v>
      </c>
      <c r="M78" s="236"/>
      <c r="N78" s="236"/>
      <c r="O78" s="236"/>
      <c r="P78" s="236"/>
      <c r="Q78" s="236"/>
      <c r="R78" s="236"/>
      <c r="S78" s="236"/>
      <c r="T78" s="236"/>
      <c r="U78" s="236"/>
    </row>
    <row r="79" spans="1:21" s="259" customFormat="1">
      <c r="A79" s="254">
        <v>9500000</v>
      </c>
      <c r="B79" s="256" t="s">
        <v>1701</v>
      </c>
      <c r="C79" s="257" t="s">
        <v>1702</v>
      </c>
      <c r="D79" s="255">
        <v>950</v>
      </c>
      <c r="E79" s="256" t="s">
        <v>1591</v>
      </c>
      <c r="F79" s="258" t="s">
        <v>1642</v>
      </c>
      <c r="G79" s="204">
        <v>813</v>
      </c>
      <c r="M79" s="236"/>
      <c r="N79" s="236"/>
      <c r="O79" s="236"/>
      <c r="P79" s="236"/>
      <c r="Q79" s="236"/>
      <c r="R79" s="236"/>
      <c r="S79" s="236"/>
      <c r="T79" s="236"/>
      <c r="U79" s="236"/>
    </row>
    <row r="80" spans="1:21" s="259" customFormat="1">
      <c r="A80" s="254">
        <v>9500000</v>
      </c>
      <c r="B80" s="256" t="s">
        <v>1703</v>
      </c>
      <c r="C80" s="257" t="s">
        <v>1704</v>
      </c>
      <c r="D80" s="255">
        <v>950</v>
      </c>
      <c r="E80" s="256" t="s">
        <v>1591</v>
      </c>
      <c r="F80" s="258" t="s">
        <v>1642</v>
      </c>
      <c r="G80" s="204">
        <v>31</v>
      </c>
      <c r="H80" s="236"/>
      <c r="M80" s="236"/>
      <c r="N80" s="236"/>
      <c r="O80" s="236"/>
      <c r="P80" s="236"/>
      <c r="Q80" s="236"/>
      <c r="R80" s="236"/>
      <c r="S80" s="236"/>
      <c r="T80" s="236"/>
      <c r="U80" s="236"/>
    </row>
    <row r="81" spans="1:21" s="259" customFormat="1" ht="15.75" customHeight="1">
      <c r="A81" s="254">
        <v>9500000</v>
      </c>
      <c r="B81" s="256" t="s">
        <v>1705</v>
      </c>
      <c r="C81" s="257" t="s">
        <v>1706</v>
      </c>
      <c r="D81" s="255">
        <v>950</v>
      </c>
      <c r="E81" s="256" t="s">
        <v>1591</v>
      </c>
      <c r="F81" s="258" t="s">
        <v>1642</v>
      </c>
      <c r="G81" s="204">
        <v>221</v>
      </c>
      <c r="H81" s="236"/>
      <c r="M81" s="236"/>
      <c r="N81" s="236"/>
      <c r="O81" s="236"/>
      <c r="P81" s="236"/>
      <c r="Q81" s="236"/>
      <c r="R81" s="236"/>
      <c r="S81" s="236"/>
      <c r="T81" s="236"/>
      <c r="U81" s="236"/>
    </row>
    <row r="82" spans="1:21" s="259" customFormat="1">
      <c r="A82" s="254">
        <v>9500000</v>
      </c>
      <c r="B82" s="256" t="s">
        <v>1707</v>
      </c>
      <c r="C82" s="257" t="s">
        <v>1708</v>
      </c>
      <c r="D82" s="255">
        <v>950</v>
      </c>
      <c r="E82" s="256" t="s">
        <v>1591</v>
      </c>
      <c r="F82" s="258" t="s">
        <v>1642</v>
      </c>
      <c r="G82" s="204">
        <v>38</v>
      </c>
      <c r="H82" s="236"/>
      <c r="M82" s="236"/>
      <c r="N82" s="236"/>
      <c r="O82" s="236"/>
      <c r="P82" s="236"/>
      <c r="Q82" s="236"/>
      <c r="R82" s="236"/>
      <c r="S82" s="236"/>
      <c r="T82" s="236"/>
      <c r="U82" s="236"/>
    </row>
    <row r="83" spans="1:21" s="259" customFormat="1">
      <c r="A83" s="254">
        <v>9500000</v>
      </c>
      <c r="B83" s="256" t="s">
        <v>1709</v>
      </c>
      <c r="C83" s="257" t="s">
        <v>1710</v>
      </c>
      <c r="D83" s="255">
        <v>950</v>
      </c>
      <c r="E83" s="256" t="s">
        <v>1591</v>
      </c>
      <c r="F83" s="258" t="s">
        <v>1642</v>
      </c>
      <c r="G83" s="204">
        <v>38</v>
      </c>
      <c r="H83" s="236"/>
      <c r="M83" s="236"/>
      <c r="N83" s="236"/>
      <c r="O83" s="236"/>
      <c r="P83" s="236"/>
      <c r="Q83" s="236"/>
      <c r="R83" s="236"/>
      <c r="S83" s="236"/>
      <c r="T83" s="236"/>
      <c r="U83" s="236"/>
    </row>
    <row r="84" spans="1:21" s="259" customFormat="1">
      <c r="A84" s="254">
        <v>9500000</v>
      </c>
      <c r="B84" s="256" t="s">
        <v>1711</v>
      </c>
      <c r="C84" s="257" t="s">
        <v>1712</v>
      </c>
      <c r="D84" s="255">
        <v>950</v>
      </c>
      <c r="E84" s="256" t="s">
        <v>1591</v>
      </c>
      <c r="F84" s="258" t="s">
        <v>1642</v>
      </c>
      <c r="G84" s="204">
        <v>38</v>
      </c>
      <c r="H84" s="236"/>
      <c r="M84" s="236"/>
      <c r="N84" s="236"/>
      <c r="O84" s="236"/>
      <c r="P84" s="236"/>
      <c r="Q84" s="236"/>
      <c r="R84" s="236"/>
      <c r="S84" s="236"/>
      <c r="T84" s="236"/>
      <c r="U84" s="236"/>
    </row>
    <row r="85" spans="1:21" s="259" customFormat="1" ht="42.75">
      <c r="A85" s="254">
        <v>9500000</v>
      </c>
      <c r="B85" s="256" t="s">
        <v>1713</v>
      </c>
      <c r="C85" s="257" t="s">
        <v>1714</v>
      </c>
      <c r="D85" s="255">
        <v>950</v>
      </c>
      <c r="E85" s="256" t="s">
        <v>1591</v>
      </c>
      <c r="F85" s="258" t="s">
        <v>1642</v>
      </c>
      <c r="G85" s="204">
        <v>1793</v>
      </c>
      <c r="H85" s="236"/>
      <c r="M85" s="236"/>
      <c r="N85" s="236"/>
      <c r="O85" s="236"/>
      <c r="P85" s="236"/>
      <c r="Q85" s="236"/>
      <c r="R85" s="236"/>
      <c r="S85" s="236"/>
      <c r="T85" s="236"/>
      <c r="U85" s="236"/>
    </row>
    <row r="86" spans="1:21" s="238" customFormat="1" ht="30" customHeight="1">
      <c r="A86" s="515" t="s">
        <v>1635</v>
      </c>
      <c r="B86" s="516"/>
      <c r="C86" s="516"/>
      <c r="D86" s="516"/>
      <c r="E86" s="516"/>
      <c r="F86" s="516"/>
      <c r="G86" s="517"/>
      <c r="I86" s="239"/>
      <c r="J86" s="239"/>
      <c r="K86" s="239"/>
      <c r="L86" s="239"/>
    </row>
    <row r="87" spans="1:21" s="247" customFormat="1" ht="15.75" customHeight="1">
      <c r="A87" s="254">
        <v>9500000</v>
      </c>
      <c r="B87" s="256" t="s">
        <v>1675</v>
      </c>
      <c r="C87" s="257" t="s">
        <v>1676</v>
      </c>
      <c r="D87" s="255">
        <v>950</v>
      </c>
      <c r="E87" s="256" t="s">
        <v>1591</v>
      </c>
      <c r="F87" s="258" t="s">
        <v>1642</v>
      </c>
      <c r="G87" s="204">
        <v>4148</v>
      </c>
      <c r="M87" s="262"/>
      <c r="N87" s="262"/>
      <c r="O87" s="262"/>
      <c r="P87" s="262"/>
      <c r="Q87" s="262"/>
      <c r="R87" s="262"/>
      <c r="S87" s="262"/>
      <c r="T87" s="262"/>
      <c r="U87" s="262"/>
    </row>
    <row r="88" spans="1:21" s="247" customFormat="1">
      <c r="A88" s="254">
        <v>9500000</v>
      </c>
      <c r="B88" s="256" t="s">
        <v>1677</v>
      </c>
      <c r="C88" s="257" t="s">
        <v>1678</v>
      </c>
      <c r="D88" s="255">
        <v>950</v>
      </c>
      <c r="E88" s="256" t="s">
        <v>1591</v>
      </c>
      <c r="F88" s="258" t="s">
        <v>1642</v>
      </c>
      <c r="G88" s="204">
        <v>25</v>
      </c>
      <c r="M88" s="262"/>
      <c r="N88" s="262"/>
      <c r="O88" s="262"/>
      <c r="P88" s="262"/>
      <c r="Q88" s="262"/>
      <c r="R88" s="262"/>
      <c r="S88" s="262"/>
      <c r="T88" s="262"/>
      <c r="U88" s="262"/>
    </row>
    <row r="89" spans="1:21" s="247" customFormat="1">
      <c r="A89" s="254">
        <v>9500000</v>
      </c>
      <c r="B89" s="256" t="s">
        <v>1679</v>
      </c>
      <c r="C89" s="257" t="s">
        <v>1680</v>
      </c>
      <c r="D89" s="255">
        <v>950</v>
      </c>
      <c r="E89" s="256" t="s">
        <v>1591</v>
      </c>
      <c r="F89" s="258" t="s">
        <v>1642</v>
      </c>
      <c r="G89" s="204">
        <v>47</v>
      </c>
      <c r="M89" s="262"/>
      <c r="N89" s="262"/>
      <c r="O89" s="262"/>
      <c r="P89" s="262"/>
      <c r="Q89" s="262"/>
      <c r="R89" s="262"/>
      <c r="S89" s="262"/>
      <c r="T89" s="262"/>
      <c r="U89" s="262"/>
    </row>
    <row r="90" spans="1:21" s="247" customFormat="1" ht="28.5">
      <c r="A90" s="254">
        <v>9500000</v>
      </c>
      <c r="B90" s="256" t="s">
        <v>1681</v>
      </c>
      <c r="C90" s="257" t="s">
        <v>1682</v>
      </c>
      <c r="D90" s="255">
        <v>950</v>
      </c>
      <c r="E90" s="256" t="s">
        <v>1591</v>
      </c>
      <c r="F90" s="258" t="s">
        <v>1642</v>
      </c>
      <c r="G90" s="204">
        <v>123</v>
      </c>
      <c r="M90" s="262"/>
      <c r="N90" s="262"/>
      <c r="O90" s="262"/>
      <c r="P90" s="262"/>
      <c r="Q90" s="262"/>
      <c r="R90" s="262"/>
      <c r="S90" s="262"/>
      <c r="T90" s="262"/>
      <c r="U90" s="262"/>
    </row>
    <row r="91" spans="1:21" s="247" customFormat="1" ht="28.5">
      <c r="A91" s="254">
        <v>9500000</v>
      </c>
      <c r="B91" s="256" t="s">
        <v>1683</v>
      </c>
      <c r="C91" s="257" t="s">
        <v>1684</v>
      </c>
      <c r="D91" s="255">
        <v>950</v>
      </c>
      <c r="E91" s="256" t="s">
        <v>1591</v>
      </c>
      <c r="F91" s="258" t="s">
        <v>1642</v>
      </c>
      <c r="G91" s="204">
        <v>355.21</v>
      </c>
      <c r="M91" s="262"/>
      <c r="N91" s="262"/>
      <c r="O91" s="262"/>
      <c r="P91" s="262"/>
      <c r="Q91" s="262"/>
      <c r="R91" s="262"/>
      <c r="S91" s="262"/>
      <c r="T91" s="262"/>
      <c r="U91" s="262"/>
    </row>
    <row r="92" spans="1:21" s="247" customFormat="1" ht="28.5">
      <c r="A92" s="254">
        <v>9500000</v>
      </c>
      <c r="B92" s="256" t="s">
        <v>1685</v>
      </c>
      <c r="C92" s="257" t="s">
        <v>1686</v>
      </c>
      <c r="D92" s="255">
        <v>950</v>
      </c>
      <c r="E92" s="256" t="s">
        <v>1591</v>
      </c>
      <c r="F92" s="258" t="s">
        <v>1642</v>
      </c>
      <c r="G92" s="204">
        <v>128</v>
      </c>
      <c r="M92" s="262"/>
      <c r="N92" s="262"/>
      <c r="O92" s="262"/>
      <c r="P92" s="262"/>
      <c r="Q92" s="262"/>
      <c r="R92" s="262"/>
      <c r="S92" s="262"/>
      <c r="T92" s="262"/>
      <c r="U92" s="262"/>
    </row>
    <row r="93" spans="1:21" s="247" customFormat="1">
      <c r="A93" s="254">
        <v>9500000</v>
      </c>
      <c r="B93" s="256" t="s">
        <v>1687</v>
      </c>
      <c r="C93" s="257" t="s">
        <v>1688</v>
      </c>
      <c r="D93" s="255">
        <v>950</v>
      </c>
      <c r="E93" s="256" t="s">
        <v>1591</v>
      </c>
      <c r="F93" s="258" t="s">
        <v>1642</v>
      </c>
      <c r="G93" s="204">
        <v>808.74</v>
      </c>
      <c r="M93" s="262"/>
      <c r="N93" s="262"/>
      <c r="O93" s="262"/>
      <c r="P93" s="262"/>
      <c r="Q93" s="262"/>
      <c r="R93" s="262"/>
      <c r="S93" s="262"/>
      <c r="T93" s="262"/>
      <c r="U93" s="262"/>
    </row>
    <row r="94" spans="1:21" s="247" customFormat="1">
      <c r="A94" s="254">
        <v>9500000</v>
      </c>
      <c r="B94" s="256" t="s">
        <v>1689</v>
      </c>
      <c r="C94" s="257" t="s">
        <v>1690</v>
      </c>
      <c r="D94" s="255">
        <v>950</v>
      </c>
      <c r="E94" s="256" t="s">
        <v>1591</v>
      </c>
      <c r="F94" s="258" t="s">
        <v>1642</v>
      </c>
      <c r="G94" s="204">
        <v>873.55</v>
      </c>
      <c r="M94" s="262"/>
      <c r="N94" s="262"/>
      <c r="O94" s="262"/>
      <c r="P94" s="262"/>
      <c r="Q94" s="262"/>
      <c r="R94" s="262"/>
      <c r="S94" s="262"/>
      <c r="T94" s="262"/>
      <c r="U94" s="262"/>
    </row>
    <row r="95" spans="1:21" s="247" customFormat="1">
      <c r="A95" s="254">
        <v>9500000</v>
      </c>
      <c r="B95" s="256" t="s">
        <v>1691</v>
      </c>
      <c r="C95" s="257" t="s">
        <v>1692</v>
      </c>
      <c r="D95" s="255">
        <v>950</v>
      </c>
      <c r="E95" s="256" t="s">
        <v>1591</v>
      </c>
      <c r="F95" s="258" t="s">
        <v>1642</v>
      </c>
      <c r="G95" s="204">
        <v>38</v>
      </c>
      <c r="M95" s="262"/>
      <c r="N95" s="262"/>
      <c r="O95" s="262"/>
      <c r="P95" s="262"/>
      <c r="Q95" s="262"/>
      <c r="R95" s="262"/>
      <c r="S95" s="262"/>
      <c r="T95" s="262"/>
      <c r="U95" s="262"/>
    </row>
    <row r="96" spans="1:21" s="247" customFormat="1">
      <c r="A96" s="254">
        <v>9500000</v>
      </c>
      <c r="B96" s="256" t="s">
        <v>1693</v>
      </c>
      <c r="C96" s="257" t="s">
        <v>1694</v>
      </c>
      <c r="D96" s="255">
        <v>950</v>
      </c>
      <c r="E96" s="256" t="s">
        <v>1591</v>
      </c>
      <c r="F96" s="258" t="s">
        <v>1642</v>
      </c>
      <c r="G96" s="204">
        <v>5550</v>
      </c>
      <c r="M96" s="262"/>
      <c r="N96" s="262"/>
      <c r="O96" s="262"/>
      <c r="P96" s="262"/>
      <c r="Q96" s="262"/>
      <c r="R96" s="262"/>
      <c r="S96" s="262"/>
      <c r="T96" s="262"/>
      <c r="U96" s="262"/>
    </row>
    <row r="97" spans="1:21" s="247" customFormat="1">
      <c r="A97" s="254">
        <v>9500000</v>
      </c>
      <c r="B97" s="256" t="s">
        <v>1695</v>
      </c>
      <c r="C97" s="257" t="s">
        <v>1696</v>
      </c>
      <c r="D97" s="255">
        <v>950</v>
      </c>
      <c r="E97" s="256" t="s">
        <v>1591</v>
      </c>
      <c r="F97" s="258" t="s">
        <v>1642</v>
      </c>
      <c r="G97" s="204">
        <v>1029</v>
      </c>
      <c r="M97" s="262"/>
      <c r="N97" s="262"/>
      <c r="O97" s="262"/>
      <c r="P97" s="262"/>
      <c r="Q97" s="262"/>
      <c r="R97" s="262"/>
      <c r="S97" s="262"/>
      <c r="T97" s="262"/>
      <c r="U97" s="262"/>
    </row>
    <row r="98" spans="1:21" s="247" customFormat="1" ht="15.75" customHeight="1">
      <c r="A98" s="254">
        <v>9500000</v>
      </c>
      <c r="B98" s="256" t="s">
        <v>1697</v>
      </c>
      <c r="C98" s="257" t="s">
        <v>1698</v>
      </c>
      <c r="D98" s="255">
        <v>950</v>
      </c>
      <c r="E98" s="256" t="s">
        <v>1591</v>
      </c>
      <c r="F98" s="258" t="s">
        <v>1642</v>
      </c>
      <c r="G98" s="204">
        <v>363.98</v>
      </c>
      <c r="M98" s="262"/>
      <c r="N98" s="262"/>
      <c r="O98" s="262"/>
      <c r="P98" s="262"/>
      <c r="Q98" s="262"/>
      <c r="R98" s="262"/>
      <c r="S98" s="262"/>
      <c r="T98" s="262"/>
      <c r="U98" s="262"/>
    </row>
    <row r="99" spans="1:21" s="247" customFormat="1">
      <c r="A99" s="254">
        <v>9500000</v>
      </c>
      <c r="B99" s="256" t="s">
        <v>1699</v>
      </c>
      <c r="C99" s="257" t="s">
        <v>1700</v>
      </c>
      <c r="D99" s="255">
        <v>950</v>
      </c>
      <c r="E99" s="256" t="s">
        <v>1591</v>
      </c>
      <c r="F99" s="258" t="s">
        <v>1642</v>
      </c>
      <c r="G99" s="204">
        <v>396</v>
      </c>
      <c r="M99" s="262"/>
      <c r="N99" s="262"/>
      <c r="O99" s="262"/>
      <c r="P99" s="262"/>
      <c r="Q99" s="262"/>
      <c r="R99" s="262"/>
      <c r="S99" s="262"/>
      <c r="T99" s="262"/>
      <c r="U99" s="262"/>
    </row>
    <row r="100" spans="1:21" s="247" customFormat="1">
      <c r="A100" s="254">
        <v>9500000</v>
      </c>
      <c r="B100" s="256" t="s">
        <v>1701</v>
      </c>
      <c r="C100" s="257" t="s">
        <v>1702</v>
      </c>
      <c r="D100" s="255">
        <v>950</v>
      </c>
      <c r="E100" s="256" t="s">
        <v>1591</v>
      </c>
      <c r="F100" s="258" t="s">
        <v>1642</v>
      </c>
      <c r="G100" s="204">
        <v>813</v>
      </c>
      <c r="H100" s="262"/>
      <c r="M100" s="262"/>
      <c r="N100" s="262"/>
      <c r="O100" s="262"/>
      <c r="P100" s="262"/>
      <c r="Q100" s="262"/>
      <c r="R100" s="262"/>
      <c r="S100" s="262"/>
      <c r="T100" s="262"/>
      <c r="U100" s="262"/>
    </row>
    <row r="101" spans="1:21" s="247" customFormat="1">
      <c r="A101" s="254">
        <v>9500000</v>
      </c>
      <c r="B101" s="256" t="s">
        <v>1703</v>
      </c>
      <c r="C101" s="257" t="s">
        <v>1704</v>
      </c>
      <c r="D101" s="255">
        <v>950</v>
      </c>
      <c r="E101" s="256" t="s">
        <v>1591</v>
      </c>
      <c r="F101" s="258" t="s">
        <v>1642</v>
      </c>
      <c r="G101" s="204">
        <v>31</v>
      </c>
      <c r="H101" s="262"/>
      <c r="M101" s="262"/>
      <c r="N101" s="262"/>
      <c r="O101" s="262"/>
      <c r="P101" s="262"/>
      <c r="Q101" s="262"/>
      <c r="R101" s="262"/>
      <c r="S101" s="262"/>
      <c r="T101" s="262"/>
      <c r="U101" s="262"/>
    </row>
    <row r="102" spans="1:21" s="247" customFormat="1">
      <c r="A102" s="254">
        <v>9500000</v>
      </c>
      <c r="B102" s="256" t="s">
        <v>1705</v>
      </c>
      <c r="C102" s="257" t="s">
        <v>1706</v>
      </c>
      <c r="D102" s="255">
        <v>950</v>
      </c>
      <c r="E102" s="256" t="s">
        <v>1591</v>
      </c>
      <c r="F102" s="258" t="s">
        <v>1642</v>
      </c>
      <c r="G102" s="204">
        <v>221</v>
      </c>
      <c r="H102" s="262"/>
      <c r="M102" s="262"/>
      <c r="N102" s="262"/>
      <c r="O102" s="262"/>
      <c r="P102" s="262"/>
      <c r="Q102" s="262"/>
      <c r="R102" s="262"/>
      <c r="S102" s="262"/>
      <c r="T102" s="262"/>
      <c r="U102" s="262"/>
    </row>
    <row r="103" spans="1:21" s="259" customFormat="1">
      <c r="A103" s="254">
        <v>9500000</v>
      </c>
      <c r="B103" s="256" t="s">
        <v>1707</v>
      </c>
      <c r="C103" s="257" t="s">
        <v>1708</v>
      </c>
      <c r="D103" s="255">
        <v>950</v>
      </c>
      <c r="E103" s="256" t="s">
        <v>1591</v>
      </c>
      <c r="F103" s="258" t="s">
        <v>1642</v>
      </c>
      <c r="G103" s="204">
        <v>38</v>
      </c>
      <c r="H103" s="236"/>
      <c r="M103" s="236"/>
      <c r="N103" s="236"/>
      <c r="O103" s="236"/>
      <c r="P103" s="236"/>
      <c r="Q103" s="236"/>
      <c r="R103" s="236"/>
      <c r="S103" s="236"/>
      <c r="T103" s="236"/>
      <c r="U103" s="236"/>
    </row>
    <row r="104" spans="1:21" s="259" customFormat="1">
      <c r="A104" s="254">
        <v>9500000</v>
      </c>
      <c r="B104" s="256" t="s">
        <v>1709</v>
      </c>
      <c r="C104" s="257" t="s">
        <v>1710</v>
      </c>
      <c r="D104" s="255">
        <v>950</v>
      </c>
      <c r="E104" s="256" t="s">
        <v>1591</v>
      </c>
      <c r="F104" s="258" t="s">
        <v>1642</v>
      </c>
      <c r="G104" s="204">
        <v>38</v>
      </c>
      <c r="H104" s="236"/>
      <c r="M104" s="236"/>
      <c r="N104" s="236"/>
      <c r="O104" s="236"/>
      <c r="P104" s="236"/>
      <c r="Q104" s="236"/>
      <c r="R104" s="236"/>
      <c r="S104" s="236"/>
      <c r="T104" s="236"/>
      <c r="U104" s="236"/>
    </row>
    <row r="105" spans="1:21" s="259" customFormat="1">
      <c r="A105" s="254">
        <v>9500000</v>
      </c>
      <c r="B105" s="256" t="s">
        <v>1711</v>
      </c>
      <c r="C105" s="257" t="s">
        <v>1712</v>
      </c>
      <c r="D105" s="255">
        <v>950</v>
      </c>
      <c r="E105" s="256" t="s">
        <v>1591</v>
      </c>
      <c r="F105" s="258" t="s">
        <v>1642</v>
      </c>
      <c r="G105" s="204">
        <v>38</v>
      </c>
      <c r="H105" s="236"/>
      <c r="M105" s="236"/>
      <c r="N105" s="236"/>
      <c r="O105" s="236"/>
      <c r="P105" s="236"/>
      <c r="Q105" s="236"/>
      <c r="R105" s="236"/>
      <c r="S105" s="236"/>
      <c r="T105" s="236"/>
      <c r="U105" s="236"/>
    </row>
    <row r="106" spans="1:21" s="259" customFormat="1" ht="42.75">
      <c r="A106" s="254">
        <v>9500000</v>
      </c>
      <c r="B106" s="256" t="s">
        <v>1713</v>
      </c>
      <c r="C106" s="257" t="s">
        <v>1714</v>
      </c>
      <c r="D106" s="255">
        <v>950</v>
      </c>
      <c r="E106" s="256" t="s">
        <v>1591</v>
      </c>
      <c r="F106" s="258" t="s">
        <v>1642</v>
      </c>
      <c r="G106" s="204">
        <v>1793</v>
      </c>
      <c r="H106" s="236"/>
      <c r="M106" s="236"/>
      <c r="N106" s="236"/>
      <c r="O106" s="236"/>
      <c r="P106" s="236"/>
      <c r="Q106" s="236"/>
      <c r="R106" s="236"/>
      <c r="S106" s="236"/>
      <c r="T106" s="236"/>
      <c r="U106" s="236"/>
    </row>
    <row r="108" spans="1:21" ht="15.75">
      <c r="C108" s="225"/>
      <c r="D108" s="225"/>
      <c r="E108" s="225"/>
      <c r="F108" s="126" t="s">
        <v>123</v>
      </c>
    </row>
  </sheetData>
  <autoFilter ref="A15:H106">
    <filterColumn colId="3"/>
    <filterColumn colId="4"/>
    <filterColumn colId="5"/>
  </autoFilter>
  <mergeCells count="16">
    <mergeCell ref="A7:G7"/>
    <mergeCell ref="A9:G9"/>
    <mergeCell ref="A11:G11"/>
    <mergeCell ref="A13:A14"/>
    <mergeCell ref="B13:B14"/>
    <mergeCell ref="C13:C14"/>
    <mergeCell ref="F13:F14"/>
    <mergeCell ref="G13:G14"/>
    <mergeCell ref="A86:G86"/>
    <mergeCell ref="D13:E13"/>
    <mergeCell ref="A16:G16"/>
    <mergeCell ref="A17:G17"/>
    <mergeCell ref="A26:G26"/>
    <mergeCell ref="A36:G36"/>
    <mergeCell ref="A57:G57"/>
    <mergeCell ref="A64:G64"/>
  </mergeCells>
  <conditionalFormatting sqref="C13 F13:G13">
    <cfRule type="cellIs" dxfId="16" priority="1" operator="equal">
      <formula>"посещение по неотложной помощи"</formula>
    </cfRule>
  </conditionalFormatting>
  <printOptions horizontalCentered="1"/>
  <pageMargins left="1.1811023622047245" right="0.39370078740157483" top="0.78740157480314965" bottom="0.39370078740157483" header="0.31496062992125984" footer="0.31496062992125984"/>
  <pageSetup paperSize="9" scale="53" fitToHeight="3" orientation="portrait" r:id="rId1"/>
  <headerFooter differentFirst="1">
    <oddHeader>&amp;CСтраница &amp;P из &amp;N&amp;R&amp;A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2"/>
  <sheetViews>
    <sheetView zoomScale="75" zoomScaleNormal="75" workbookViewId="0">
      <pane xSplit="4" ySplit="16" topLeftCell="E17" activePane="bottomRight" state="frozen"/>
      <selection activeCell="N40" sqref="N40"/>
      <selection pane="topRight" activeCell="N40" sqref="N40"/>
      <selection pane="bottomLeft" activeCell="N40" sqref="N40"/>
      <selection pane="bottomRight" activeCell="N3" sqref="N3"/>
    </sheetView>
  </sheetViews>
  <sheetFormatPr defaultColWidth="9" defaultRowHeight="14.25"/>
  <cols>
    <col min="1" max="1" width="16.125" style="188" customWidth="1"/>
    <col min="2" max="2" width="15.375" style="189" customWidth="1"/>
    <col min="3" max="3" width="13.375" style="189" customWidth="1"/>
    <col min="4" max="4" width="16.125" style="189" customWidth="1"/>
    <col min="5" max="5" width="15.375" style="188" customWidth="1"/>
    <col min="6" max="6" width="15.25" style="188" customWidth="1"/>
    <col min="7" max="7" width="6.375" style="188" customWidth="1"/>
    <col min="8" max="8" width="5.875" style="188" customWidth="1"/>
    <col min="9" max="9" width="33.625" style="188" customWidth="1"/>
    <col min="10" max="10" width="5.5" style="188" customWidth="1"/>
    <col min="11" max="11" width="16.625" style="190" customWidth="1"/>
    <col min="12" max="12" width="10.5" style="190" customWidth="1"/>
    <col min="13" max="13" width="11.125" style="190" customWidth="1"/>
    <col min="14" max="14" width="15.5" style="190" customWidth="1"/>
    <col min="15" max="15" width="10.5" style="188" customWidth="1"/>
    <col min="16" max="16384" width="9" style="188"/>
  </cols>
  <sheetData>
    <row r="1" spans="1:14" ht="18">
      <c r="N1" s="10" t="s">
        <v>1751</v>
      </c>
    </row>
    <row r="2" spans="1:14" ht="18">
      <c r="N2" s="11" t="s">
        <v>92</v>
      </c>
    </row>
    <row r="3" spans="1:14" ht="18">
      <c r="N3" s="12" t="s">
        <v>1780</v>
      </c>
    </row>
    <row r="4" spans="1:14" s="9" customFormat="1" ht="18">
      <c r="A4" s="21"/>
      <c r="B4" s="21"/>
      <c r="C4" s="21"/>
      <c r="D4" s="21"/>
      <c r="E4" s="21"/>
      <c r="F4" s="21"/>
      <c r="G4" s="21"/>
      <c r="H4" s="21"/>
      <c r="I4" s="21"/>
      <c r="J4" s="21"/>
      <c r="K4" s="15"/>
      <c r="L4" s="15"/>
      <c r="M4" s="15"/>
      <c r="N4" s="194" t="s">
        <v>1745</v>
      </c>
    </row>
    <row r="5" spans="1:14" ht="18">
      <c r="A5" s="21"/>
      <c r="B5" s="21"/>
      <c r="C5" s="21"/>
      <c r="D5" s="21"/>
      <c r="E5" s="21"/>
      <c r="F5" s="21"/>
      <c r="G5" s="21"/>
      <c r="H5" s="21"/>
      <c r="I5" s="21"/>
      <c r="J5" s="21"/>
      <c r="K5" s="16"/>
      <c r="L5" s="16"/>
      <c r="M5" s="16"/>
      <c r="N5" s="195" t="s">
        <v>0</v>
      </c>
    </row>
    <row r="6" spans="1:14" ht="18">
      <c r="A6" s="196"/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</row>
    <row r="7" spans="1:14" ht="45" customHeight="1">
      <c r="A7" s="514" t="s">
        <v>1562</v>
      </c>
      <c r="B7" s="514"/>
      <c r="C7" s="514"/>
      <c r="D7" s="514"/>
      <c r="E7" s="514"/>
      <c r="F7" s="514"/>
      <c r="G7" s="514"/>
      <c r="H7" s="514"/>
      <c r="I7" s="514"/>
      <c r="J7" s="514"/>
      <c r="K7" s="514"/>
      <c r="L7" s="514"/>
      <c r="M7" s="514"/>
      <c r="N7" s="514"/>
    </row>
    <row r="8" spans="1:14" ht="15.7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45" customHeight="1">
      <c r="A9" s="452" t="s">
        <v>1746</v>
      </c>
      <c r="B9" s="452"/>
      <c r="C9" s="452"/>
      <c r="D9" s="452"/>
      <c r="E9" s="452"/>
      <c r="F9" s="452"/>
      <c r="G9" s="452"/>
      <c r="H9" s="452"/>
      <c r="I9" s="452"/>
      <c r="J9" s="452"/>
      <c r="K9" s="452"/>
      <c r="L9" s="452"/>
      <c r="M9" s="452"/>
      <c r="N9" s="452"/>
    </row>
    <row r="10" spans="1:14" ht="15.7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45" customHeight="1">
      <c r="A11" s="453" t="s">
        <v>1</v>
      </c>
      <c r="B11" s="453"/>
      <c r="C11" s="453"/>
      <c r="D11" s="453"/>
      <c r="E11" s="453"/>
      <c r="F11" s="453"/>
      <c r="G11" s="453"/>
      <c r="H11" s="453"/>
      <c r="I11" s="453"/>
      <c r="J11" s="453"/>
      <c r="K11" s="453"/>
      <c r="L11" s="453"/>
      <c r="M11" s="453"/>
      <c r="N11" s="453"/>
    </row>
    <row r="12" spans="1:14" ht="5.25" customHeight="1">
      <c r="A12" s="198"/>
    </row>
    <row r="13" spans="1:14" s="21" customFormat="1" ht="15.75" customHeight="1">
      <c r="A13" s="244" t="s">
        <v>1563</v>
      </c>
      <c r="B13" s="245"/>
      <c r="C13" s="245"/>
      <c r="D13" s="245"/>
      <c r="E13" s="245"/>
      <c r="F13" s="245"/>
      <c r="G13" s="245"/>
      <c r="H13" s="245"/>
      <c r="I13" s="245"/>
      <c r="J13" s="245"/>
      <c r="K13" s="245"/>
      <c r="L13" s="245"/>
      <c r="M13" s="245"/>
      <c r="N13" s="245"/>
    </row>
    <row r="14" spans="1:14" ht="46.5" customHeight="1">
      <c r="A14" s="470" t="s">
        <v>1564</v>
      </c>
      <c r="B14" s="470" t="s">
        <v>1565</v>
      </c>
      <c r="C14" s="470"/>
      <c r="D14" s="470"/>
      <c r="E14" s="491" t="s">
        <v>1566</v>
      </c>
      <c r="F14" s="491"/>
      <c r="G14" s="491"/>
      <c r="H14" s="491" t="s">
        <v>1567</v>
      </c>
      <c r="I14" s="491"/>
      <c r="J14" s="491"/>
      <c r="K14" s="470" t="s">
        <v>1568</v>
      </c>
      <c r="L14" s="470" t="s">
        <v>1569</v>
      </c>
      <c r="M14" s="470" t="s">
        <v>1570</v>
      </c>
      <c r="N14" s="470" t="s">
        <v>1571</v>
      </c>
    </row>
    <row r="15" spans="1:14" ht="45.75" customHeight="1">
      <c r="A15" s="470"/>
      <c r="B15" s="470"/>
      <c r="C15" s="470"/>
      <c r="D15" s="470"/>
      <c r="E15" s="199" t="s">
        <v>1572</v>
      </c>
      <c r="F15" s="491" t="s">
        <v>1573</v>
      </c>
      <c r="G15" s="491"/>
      <c r="H15" s="200" t="s">
        <v>1574</v>
      </c>
      <c r="I15" s="491" t="s">
        <v>5</v>
      </c>
      <c r="J15" s="491"/>
      <c r="K15" s="470"/>
      <c r="L15" s="470"/>
      <c r="M15" s="470"/>
      <c r="N15" s="470"/>
    </row>
    <row r="16" spans="1:14" s="243" customFormat="1" ht="12.75">
      <c r="A16" s="240">
        <v>1</v>
      </c>
      <c r="B16" s="512">
        <f>A16+1</f>
        <v>2</v>
      </c>
      <c r="C16" s="512"/>
      <c r="D16" s="512"/>
      <c r="E16" s="242">
        <f>B16+1</f>
        <v>3</v>
      </c>
      <c r="F16" s="513">
        <f>E16+1</f>
        <v>4</v>
      </c>
      <c r="G16" s="513"/>
      <c r="H16" s="240">
        <f>F16+1</f>
        <v>5</v>
      </c>
      <c r="I16" s="513">
        <f>H16+1</f>
        <v>6</v>
      </c>
      <c r="J16" s="513"/>
      <c r="K16" s="240">
        <f>I16+1</f>
        <v>7</v>
      </c>
      <c r="L16" s="240">
        <f>K16+1</f>
        <v>8</v>
      </c>
      <c r="M16" s="240">
        <f>L16+1</f>
        <v>9</v>
      </c>
      <c r="N16" s="240">
        <f>M16+1</f>
        <v>10</v>
      </c>
    </row>
    <row r="17" spans="1:14" s="190" customFormat="1" ht="19.5" customHeight="1">
      <c r="A17" s="498" t="s">
        <v>1727</v>
      </c>
      <c r="B17" s="500" t="s">
        <v>1728</v>
      </c>
      <c r="C17" s="501"/>
      <c r="D17" s="502"/>
      <c r="E17" s="506">
        <v>510</v>
      </c>
      <c r="F17" s="508" t="s">
        <v>1577</v>
      </c>
      <c r="G17" s="509"/>
      <c r="H17" s="201">
        <v>76</v>
      </c>
      <c r="I17" s="486" t="s">
        <v>155</v>
      </c>
      <c r="J17" s="486"/>
      <c r="K17" s="494">
        <v>215</v>
      </c>
      <c r="L17" s="494">
        <v>1</v>
      </c>
      <c r="M17" s="494">
        <v>1</v>
      </c>
      <c r="N17" s="496">
        <v>487.18</v>
      </c>
    </row>
    <row r="18" spans="1:14" s="190" customFormat="1" ht="19.5" customHeight="1">
      <c r="A18" s="499"/>
      <c r="B18" s="503"/>
      <c r="C18" s="504"/>
      <c r="D18" s="505"/>
      <c r="E18" s="507"/>
      <c r="F18" s="510"/>
      <c r="G18" s="511"/>
      <c r="H18" s="201">
        <v>95</v>
      </c>
      <c r="I18" s="486" t="s">
        <v>1578</v>
      </c>
      <c r="J18" s="486"/>
      <c r="K18" s="495"/>
      <c r="L18" s="495"/>
      <c r="M18" s="495"/>
      <c r="N18" s="497"/>
    </row>
    <row r="19" spans="1:14" s="190" customFormat="1" ht="19.5" customHeight="1">
      <c r="A19" s="528"/>
      <c r="B19" s="503"/>
      <c r="C19" s="504"/>
      <c r="D19" s="505"/>
      <c r="E19" s="507"/>
      <c r="F19" s="510"/>
      <c r="G19" s="511"/>
      <c r="H19" s="201">
        <v>206</v>
      </c>
      <c r="I19" s="486" t="s">
        <v>1579</v>
      </c>
      <c r="J19" s="486"/>
      <c r="K19" s="495"/>
      <c r="L19" s="495"/>
      <c r="M19" s="495"/>
      <c r="N19" s="497"/>
    </row>
    <row r="20" spans="1:14" s="202" customFormat="1" ht="15.75">
      <c r="A20" s="489" t="s">
        <v>1585</v>
      </c>
      <c r="B20" s="489"/>
      <c r="C20" s="489"/>
      <c r="D20" s="489"/>
      <c r="E20" s="489"/>
      <c r="F20" s="489"/>
      <c r="G20" s="489"/>
      <c r="H20" s="489"/>
      <c r="I20" s="489"/>
      <c r="J20" s="489"/>
      <c r="K20" s="489"/>
      <c r="L20" s="203"/>
      <c r="M20" s="203">
        <f>SUM(M17:M19)</f>
        <v>1</v>
      </c>
      <c r="N20" s="204">
        <f>SUM(N17:N19)</f>
        <v>487.18</v>
      </c>
    </row>
    <row r="21" spans="1:14" s="21" customFormat="1" ht="15.75">
      <c r="D21" s="222"/>
      <c r="E21" s="222"/>
      <c r="F21" s="223"/>
      <c r="G21" s="223"/>
      <c r="H21" s="223"/>
      <c r="I21" s="223"/>
      <c r="J21" s="126" t="s">
        <v>123</v>
      </c>
      <c r="K21" s="208"/>
      <c r="L21" s="208"/>
      <c r="M21" s="208"/>
      <c r="N21" s="219"/>
    </row>
    <row r="22" spans="1:14" s="21" customFormat="1" ht="15.75">
      <c r="A22" s="216"/>
      <c r="B22" s="216"/>
      <c r="C22" s="216"/>
      <c r="D22" s="217"/>
      <c r="E22" s="205"/>
      <c r="F22" s="205"/>
      <c r="G22" s="218"/>
      <c r="H22" s="218"/>
      <c r="I22" s="218"/>
      <c r="J22" s="218"/>
      <c r="K22" s="208"/>
      <c r="L22" s="208"/>
      <c r="M22" s="208"/>
      <c r="N22" s="219"/>
    </row>
  </sheetData>
  <mergeCells count="28">
    <mergeCell ref="A7:N7"/>
    <mergeCell ref="A9:N9"/>
    <mergeCell ref="A11:N11"/>
    <mergeCell ref="A14:A15"/>
    <mergeCell ref="B14:D15"/>
    <mergeCell ref="E14:G14"/>
    <mergeCell ref="H14:J14"/>
    <mergeCell ref="K14:K15"/>
    <mergeCell ref="L14:L15"/>
    <mergeCell ref="M14:M15"/>
    <mergeCell ref="N14:N15"/>
    <mergeCell ref="F15:G15"/>
    <mergeCell ref="I15:J15"/>
    <mergeCell ref="B16:D16"/>
    <mergeCell ref="F16:G16"/>
    <mergeCell ref="I16:J16"/>
    <mergeCell ref="A20:K20"/>
    <mergeCell ref="A17:A19"/>
    <mergeCell ref="B17:D19"/>
    <mergeCell ref="E17:E19"/>
    <mergeCell ref="F17:G19"/>
    <mergeCell ref="I17:J17"/>
    <mergeCell ref="K17:K19"/>
    <mergeCell ref="L17:L19"/>
    <mergeCell ref="M17:M19"/>
    <mergeCell ref="N17:N19"/>
    <mergeCell ref="I18:J18"/>
    <mergeCell ref="I19:J19"/>
  </mergeCells>
  <conditionalFormatting sqref="E22:F22 D21:F21 G21:J22 E17 E20">
    <cfRule type="cellIs" dxfId="15" priority="1" operator="equal">
      <formula>"посещение по неотложной помощи"</formula>
    </cfRule>
  </conditionalFormatting>
  <printOptions horizontalCentered="1"/>
  <pageMargins left="0.59055118110236227" right="0.59055118110236227" top="1.1811023622047245" bottom="0.39370078740157483" header="0.31496062992125984" footer="0.15748031496062992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4"/>
  <sheetViews>
    <sheetView zoomScale="75" zoomScaleNormal="75" workbookViewId="0">
      <pane xSplit="4" ySplit="16" topLeftCell="E23" activePane="bottomRight" state="frozen"/>
      <selection activeCell="N40" sqref="N40"/>
      <selection pane="topRight" activeCell="N40" sqref="N40"/>
      <selection pane="bottomLeft" activeCell="N40" sqref="N40"/>
      <selection pane="bottomRight" activeCell="N3" sqref="N3"/>
    </sheetView>
  </sheetViews>
  <sheetFormatPr defaultColWidth="9" defaultRowHeight="14.25"/>
  <cols>
    <col min="1" max="1" width="16.125" style="188" customWidth="1"/>
    <col min="2" max="2" width="15.375" style="189" customWidth="1"/>
    <col min="3" max="3" width="13.375" style="189" customWidth="1"/>
    <col min="4" max="4" width="16.125" style="189" customWidth="1"/>
    <col min="5" max="5" width="15.375" style="188" customWidth="1"/>
    <col min="6" max="6" width="15.25" style="188" customWidth="1"/>
    <col min="7" max="7" width="6.375" style="188" customWidth="1"/>
    <col min="8" max="8" width="5.875" style="188" customWidth="1"/>
    <col min="9" max="9" width="33.625" style="188" customWidth="1"/>
    <col min="10" max="10" width="5.5" style="188" customWidth="1"/>
    <col min="11" max="11" width="16.625" style="190" customWidth="1"/>
    <col min="12" max="12" width="10.5" style="190" customWidth="1"/>
    <col min="13" max="13" width="11.125" style="190" customWidth="1"/>
    <col min="14" max="14" width="15.5" style="190" customWidth="1"/>
    <col min="15" max="15" width="10.5" style="188" customWidth="1"/>
    <col min="16" max="16384" width="9" style="188"/>
  </cols>
  <sheetData>
    <row r="1" spans="1:14" ht="18">
      <c r="N1" s="10" t="s">
        <v>2036</v>
      </c>
    </row>
    <row r="2" spans="1:14" ht="18">
      <c r="N2" s="11" t="s">
        <v>92</v>
      </c>
    </row>
    <row r="3" spans="1:14" ht="18">
      <c r="N3" s="12" t="s">
        <v>1780</v>
      </c>
    </row>
    <row r="4" spans="1:14" s="9" customFormat="1" ht="18">
      <c r="A4" s="21"/>
      <c r="B4" s="21"/>
      <c r="C4" s="21"/>
      <c r="D4" s="21"/>
      <c r="E4" s="21"/>
      <c r="F4" s="21"/>
      <c r="G4" s="21"/>
      <c r="H4" s="21"/>
      <c r="I4" s="21"/>
      <c r="J4" s="21"/>
      <c r="K4" s="15"/>
      <c r="L4" s="15"/>
      <c r="M4" s="15"/>
      <c r="N4" s="194" t="s">
        <v>1745</v>
      </c>
    </row>
    <row r="5" spans="1:14" ht="18">
      <c r="A5" s="21"/>
      <c r="B5" s="21"/>
      <c r="C5" s="21"/>
      <c r="D5" s="21"/>
      <c r="E5" s="21"/>
      <c r="F5" s="21"/>
      <c r="G5" s="21"/>
      <c r="H5" s="21"/>
      <c r="I5" s="21"/>
      <c r="J5" s="21"/>
      <c r="K5" s="16"/>
      <c r="L5" s="16"/>
      <c r="M5" s="16"/>
      <c r="N5" s="195" t="s">
        <v>0</v>
      </c>
    </row>
    <row r="6" spans="1:14" ht="18">
      <c r="A6" s="196"/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</row>
    <row r="7" spans="1:14" ht="45" customHeight="1">
      <c r="A7" s="514" t="s">
        <v>1562</v>
      </c>
      <c r="B7" s="514"/>
      <c r="C7" s="514"/>
      <c r="D7" s="514"/>
      <c r="E7" s="514"/>
      <c r="F7" s="514"/>
      <c r="G7" s="514"/>
      <c r="H7" s="514"/>
      <c r="I7" s="514"/>
      <c r="J7" s="514"/>
      <c r="K7" s="514"/>
      <c r="L7" s="514"/>
      <c r="M7" s="514"/>
      <c r="N7" s="514"/>
    </row>
    <row r="8" spans="1:14" ht="15.7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45" customHeight="1">
      <c r="A9" s="452" t="s">
        <v>1776</v>
      </c>
      <c r="B9" s="452"/>
      <c r="C9" s="452"/>
      <c r="D9" s="452"/>
      <c r="E9" s="452"/>
      <c r="F9" s="452"/>
      <c r="G9" s="452"/>
      <c r="H9" s="452"/>
      <c r="I9" s="452"/>
      <c r="J9" s="452"/>
      <c r="K9" s="452"/>
      <c r="L9" s="452"/>
      <c r="M9" s="452"/>
      <c r="N9" s="452"/>
    </row>
    <row r="10" spans="1:14" ht="15.7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45" customHeight="1">
      <c r="A11" s="453" t="s">
        <v>1</v>
      </c>
      <c r="B11" s="453"/>
      <c r="C11" s="453"/>
      <c r="D11" s="453"/>
      <c r="E11" s="453"/>
      <c r="F11" s="453"/>
      <c r="G11" s="453"/>
      <c r="H11" s="453"/>
      <c r="I11" s="453"/>
      <c r="J11" s="453"/>
      <c r="K11" s="453"/>
      <c r="L11" s="453"/>
      <c r="M11" s="453"/>
      <c r="N11" s="453"/>
    </row>
    <row r="12" spans="1:14" ht="5.25" customHeight="1">
      <c r="A12" s="198"/>
    </row>
    <row r="13" spans="1:14" s="21" customFormat="1" ht="15.75" customHeight="1">
      <c r="A13" s="244" t="s">
        <v>1563</v>
      </c>
      <c r="B13" s="245"/>
      <c r="C13" s="245"/>
      <c r="D13" s="245"/>
      <c r="E13" s="245"/>
      <c r="F13" s="245"/>
      <c r="G13" s="245"/>
      <c r="H13" s="245"/>
      <c r="I13" s="245"/>
      <c r="J13" s="245"/>
      <c r="K13" s="245"/>
      <c r="L13" s="245"/>
      <c r="M13" s="245"/>
      <c r="N13" s="245"/>
    </row>
    <row r="14" spans="1:14" ht="46.5" customHeight="1">
      <c r="A14" s="470" t="s">
        <v>1564</v>
      </c>
      <c r="B14" s="470" t="s">
        <v>1565</v>
      </c>
      <c r="C14" s="470"/>
      <c r="D14" s="470"/>
      <c r="E14" s="491" t="s">
        <v>1566</v>
      </c>
      <c r="F14" s="491"/>
      <c r="G14" s="491"/>
      <c r="H14" s="491" t="s">
        <v>1567</v>
      </c>
      <c r="I14" s="491"/>
      <c r="J14" s="491"/>
      <c r="K14" s="470" t="s">
        <v>1568</v>
      </c>
      <c r="L14" s="470" t="s">
        <v>1569</v>
      </c>
      <c r="M14" s="470" t="s">
        <v>1570</v>
      </c>
      <c r="N14" s="470" t="s">
        <v>1571</v>
      </c>
    </row>
    <row r="15" spans="1:14" ht="39.75" customHeight="1">
      <c r="A15" s="470"/>
      <c r="B15" s="470"/>
      <c r="C15" s="470"/>
      <c r="D15" s="470"/>
      <c r="E15" s="199" t="s">
        <v>1572</v>
      </c>
      <c r="F15" s="491" t="s">
        <v>1573</v>
      </c>
      <c r="G15" s="491"/>
      <c r="H15" s="200" t="s">
        <v>1574</v>
      </c>
      <c r="I15" s="491" t="s">
        <v>5</v>
      </c>
      <c r="J15" s="491"/>
      <c r="K15" s="470"/>
      <c r="L15" s="470"/>
      <c r="M15" s="470"/>
      <c r="N15" s="470"/>
    </row>
    <row r="16" spans="1:14" s="243" customFormat="1" ht="12.75">
      <c r="A16" s="240">
        <v>1</v>
      </c>
      <c r="B16" s="512">
        <f>A16+1</f>
        <v>2</v>
      </c>
      <c r="C16" s="512"/>
      <c r="D16" s="512"/>
      <c r="E16" s="242">
        <f>B16+1</f>
        <v>3</v>
      </c>
      <c r="F16" s="513">
        <f>E16+1</f>
        <v>4</v>
      </c>
      <c r="G16" s="513"/>
      <c r="H16" s="240">
        <f>F16+1</f>
        <v>5</v>
      </c>
      <c r="I16" s="513">
        <f>H16+1</f>
        <v>6</v>
      </c>
      <c r="J16" s="513"/>
      <c r="K16" s="240">
        <f>I16+1</f>
        <v>7</v>
      </c>
      <c r="L16" s="240">
        <f>K16+1</f>
        <v>8</v>
      </c>
      <c r="M16" s="240">
        <f>L16+1</f>
        <v>9</v>
      </c>
      <c r="N16" s="240">
        <f>M16+1</f>
        <v>10</v>
      </c>
    </row>
    <row r="17" spans="1:14" s="234" customFormat="1" ht="24.75" customHeight="1">
      <c r="A17" s="498" t="s">
        <v>1729</v>
      </c>
      <c r="B17" s="500" t="s">
        <v>1730</v>
      </c>
      <c r="C17" s="501"/>
      <c r="D17" s="502"/>
      <c r="E17" s="506">
        <v>510</v>
      </c>
      <c r="F17" s="508" t="s">
        <v>1577</v>
      </c>
      <c r="G17" s="509"/>
      <c r="H17" s="201">
        <v>76</v>
      </c>
      <c r="I17" s="486" t="s">
        <v>155</v>
      </c>
      <c r="J17" s="486"/>
      <c r="K17" s="494">
        <v>215</v>
      </c>
      <c r="L17" s="494">
        <v>1</v>
      </c>
      <c r="M17" s="494">
        <v>1</v>
      </c>
      <c r="N17" s="529">
        <v>356.99</v>
      </c>
    </row>
    <row r="18" spans="1:14" s="234" customFormat="1" ht="24.75" customHeight="1">
      <c r="A18" s="499"/>
      <c r="B18" s="503"/>
      <c r="C18" s="504"/>
      <c r="D18" s="505"/>
      <c r="E18" s="507"/>
      <c r="F18" s="510"/>
      <c r="G18" s="511"/>
      <c r="H18" s="201">
        <v>95</v>
      </c>
      <c r="I18" s="486" t="s">
        <v>1578</v>
      </c>
      <c r="J18" s="486"/>
      <c r="K18" s="495"/>
      <c r="L18" s="495"/>
      <c r="M18" s="495"/>
      <c r="N18" s="530"/>
    </row>
    <row r="19" spans="1:14" s="234" customFormat="1" ht="24.75" customHeight="1">
      <c r="A19" s="499"/>
      <c r="B19" s="503"/>
      <c r="C19" s="504"/>
      <c r="D19" s="505"/>
      <c r="E19" s="507"/>
      <c r="F19" s="510"/>
      <c r="G19" s="511"/>
      <c r="H19" s="201">
        <v>206</v>
      </c>
      <c r="I19" s="486" t="s">
        <v>1579</v>
      </c>
      <c r="J19" s="486"/>
      <c r="K19" s="495"/>
      <c r="L19" s="495"/>
      <c r="M19" s="495"/>
      <c r="N19" s="530"/>
    </row>
    <row r="20" spans="1:14" s="234" customFormat="1" ht="59.1" customHeight="1">
      <c r="A20" s="249" t="s">
        <v>1731</v>
      </c>
      <c r="B20" s="500" t="s">
        <v>1732</v>
      </c>
      <c r="C20" s="501"/>
      <c r="D20" s="502"/>
      <c r="E20" s="230">
        <v>511</v>
      </c>
      <c r="F20" s="531" t="s">
        <v>1582</v>
      </c>
      <c r="G20" s="532"/>
      <c r="H20" s="201">
        <v>23</v>
      </c>
      <c r="I20" s="533" t="s">
        <v>1733</v>
      </c>
      <c r="J20" s="534"/>
      <c r="K20" s="232">
        <v>215</v>
      </c>
      <c r="L20" s="232">
        <v>2</v>
      </c>
      <c r="M20" s="232">
        <v>1</v>
      </c>
      <c r="N20" s="233">
        <v>1118.1199999999999</v>
      </c>
    </row>
    <row r="21" spans="1:14" s="234" customFormat="1" ht="59.1" customHeight="1">
      <c r="A21" s="249" t="s">
        <v>1734</v>
      </c>
      <c r="B21" s="500" t="s">
        <v>1735</v>
      </c>
      <c r="C21" s="501"/>
      <c r="D21" s="502"/>
      <c r="E21" s="230">
        <v>511</v>
      </c>
      <c r="F21" s="508" t="s">
        <v>1582</v>
      </c>
      <c r="G21" s="509"/>
      <c r="H21" s="201">
        <v>285</v>
      </c>
      <c r="I21" s="486" t="s">
        <v>1736</v>
      </c>
      <c r="J21" s="486"/>
      <c r="K21" s="232">
        <v>215</v>
      </c>
      <c r="L21" s="232">
        <v>2</v>
      </c>
      <c r="M21" s="232">
        <v>1</v>
      </c>
      <c r="N21" s="233">
        <v>302.94</v>
      </c>
    </row>
    <row r="22" spans="1:14" s="202" customFormat="1" ht="15.75">
      <c r="A22" s="489" t="s">
        <v>1585</v>
      </c>
      <c r="B22" s="489"/>
      <c r="C22" s="489"/>
      <c r="D22" s="489"/>
      <c r="E22" s="489"/>
      <c r="F22" s="489"/>
      <c r="G22" s="489"/>
      <c r="H22" s="489"/>
      <c r="I22" s="489"/>
      <c r="J22" s="489"/>
      <c r="K22" s="489"/>
      <c r="L22" s="203"/>
      <c r="M22" s="203">
        <f>SUM(M17:M21)</f>
        <v>3</v>
      </c>
      <c r="N22" s="204">
        <f>SUM(N17:N21)</f>
        <v>1778.05</v>
      </c>
    </row>
    <row r="23" spans="1:14" s="202" customFormat="1" ht="15.75">
      <c r="A23" s="205"/>
      <c r="B23" s="206"/>
      <c r="C23" s="206"/>
      <c r="D23" s="206"/>
      <c r="E23" s="205"/>
      <c r="F23" s="206"/>
      <c r="G23" s="206"/>
      <c r="H23" s="205"/>
      <c r="I23" s="207"/>
      <c r="J23" s="207"/>
      <c r="K23" s="208"/>
      <c r="L23" s="208"/>
      <c r="M23" s="208"/>
      <c r="N23" s="209"/>
    </row>
    <row r="24" spans="1:14" s="202" customFormat="1" ht="15.75">
      <c r="A24" s="245" t="s">
        <v>1586</v>
      </c>
      <c r="B24" s="245"/>
      <c r="C24" s="245"/>
      <c r="D24" s="245"/>
      <c r="E24" s="245"/>
      <c r="F24" s="245"/>
      <c r="G24" s="245"/>
      <c r="H24" s="245"/>
      <c r="I24" s="245"/>
      <c r="J24" s="245"/>
      <c r="K24" s="245"/>
      <c r="L24" s="245"/>
      <c r="M24" s="245"/>
      <c r="N24" s="245"/>
    </row>
    <row r="25" spans="1:14" s="190" customFormat="1" ht="54.75" customHeight="1">
      <c r="A25" s="470" t="s">
        <v>1587</v>
      </c>
      <c r="B25" s="470" t="s">
        <v>1564</v>
      </c>
      <c r="C25" s="470" t="s">
        <v>1565</v>
      </c>
      <c r="D25" s="470"/>
      <c r="E25" s="470"/>
      <c r="F25" s="470"/>
      <c r="G25" s="470"/>
      <c r="H25" s="493" t="s">
        <v>1588</v>
      </c>
      <c r="I25" s="493"/>
      <c r="J25" s="493"/>
      <c r="K25" s="470" t="s">
        <v>1568</v>
      </c>
      <c r="L25" s="470" t="s">
        <v>1569</v>
      </c>
      <c r="M25" s="470" t="s">
        <v>1570</v>
      </c>
      <c r="N25" s="470" t="s">
        <v>1571</v>
      </c>
    </row>
    <row r="26" spans="1:14" s="190" customFormat="1" ht="40.5" customHeight="1">
      <c r="A26" s="470"/>
      <c r="B26" s="470"/>
      <c r="C26" s="470"/>
      <c r="D26" s="470"/>
      <c r="E26" s="470"/>
      <c r="F26" s="470"/>
      <c r="G26" s="470"/>
      <c r="H26" s="199" t="s">
        <v>1572</v>
      </c>
      <c r="I26" s="491" t="s">
        <v>1573</v>
      </c>
      <c r="J26" s="491"/>
      <c r="K26" s="470"/>
      <c r="L26" s="470"/>
      <c r="M26" s="470"/>
      <c r="N26" s="470"/>
    </row>
    <row r="27" spans="1:14" s="241" customFormat="1" ht="12.75">
      <c r="A27" s="240">
        <v>1</v>
      </c>
      <c r="B27" s="240">
        <f>A27+1</f>
        <v>2</v>
      </c>
      <c r="C27" s="513">
        <f>B27+1</f>
        <v>3</v>
      </c>
      <c r="D27" s="513"/>
      <c r="E27" s="513"/>
      <c r="F27" s="513"/>
      <c r="G27" s="513"/>
      <c r="H27" s="240">
        <f>C27+1</f>
        <v>4</v>
      </c>
      <c r="I27" s="513">
        <f>H27+1</f>
        <v>5</v>
      </c>
      <c r="J27" s="513"/>
      <c r="K27" s="240">
        <f>I27+1</f>
        <v>6</v>
      </c>
      <c r="L27" s="240">
        <f>K27+1</f>
        <v>7</v>
      </c>
      <c r="M27" s="240">
        <f>L27+1</f>
        <v>8</v>
      </c>
      <c r="N27" s="240">
        <f>M27+1</f>
        <v>9</v>
      </c>
    </row>
    <row r="28" spans="1:14" s="247" customFormat="1" ht="18.95" customHeight="1">
      <c r="A28" s="210">
        <v>9500000</v>
      </c>
      <c r="B28" s="246" t="s">
        <v>1589</v>
      </c>
      <c r="C28" s="487" t="s">
        <v>1590</v>
      </c>
      <c r="D28" s="490"/>
      <c r="E28" s="490"/>
      <c r="F28" s="490"/>
      <c r="G28" s="488"/>
      <c r="H28" s="201">
        <v>950</v>
      </c>
      <c r="I28" s="487" t="s">
        <v>1591</v>
      </c>
      <c r="J28" s="488"/>
      <c r="K28" s="211">
        <v>215</v>
      </c>
      <c r="L28" s="211">
        <v>1</v>
      </c>
      <c r="M28" s="211">
        <v>1</v>
      </c>
      <c r="N28" s="210">
        <v>190.89</v>
      </c>
    </row>
    <row r="29" spans="1:14" s="247" customFormat="1" ht="18.95" customHeight="1">
      <c r="A29" s="210">
        <v>9500000</v>
      </c>
      <c r="B29" s="246" t="s">
        <v>1592</v>
      </c>
      <c r="C29" s="487" t="s">
        <v>1593</v>
      </c>
      <c r="D29" s="490"/>
      <c r="E29" s="490"/>
      <c r="F29" s="490"/>
      <c r="G29" s="488"/>
      <c r="H29" s="201">
        <v>950</v>
      </c>
      <c r="I29" s="487" t="s">
        <v>1591</v>
      </c>
      <c r="J29" s="488"/>
      <c r="K29" s="211">
        <v>215</v>
      </c>
      <c r="L29" s="211">
        <v>1</v>
      </c>
      <c r="M29" s="211">
        <v>1</v>
      </c>
      <c r="N29" s="210">
        <v>190.89</v>
      </c>
    </row>
    <row r="30" spans="1:14" s="247" customFormat="1" ht="18.95" customHeight="1">
      <c r="A30" s="210">
        <v>9500000</v>
      </c>
      <c r="B30" s="212" t="s">
        <v>1594</v>
      </c>
      <c r="C30" s="487" t="s">
        <v>1595</v>
      </c>
      <c r="D30" s="490"/>
      <c r="E30" s="490"/>
      <c r="F30" s="490"/>
      <c r="G30" s="488"/>
      <c r="H30" s="201">
        <v>950</v>
      </c>
      <c r="I30" s="487" t="s">
        <v>1591</v>
      </c>
      <c r="J30" s="488"/>
      <c r="K30" s="211">
        <v>215</v>
      </c>
      <c r="L30" s="211">
        <v>2</v>
      </c>
      <c r="M30" s="211">
        <v>1</v>
      </c>
      <c r="N30" s="210">
        <v>57.27</v>
      </c>
    </row>
    <row r="31" spans="1:14" s="247" customFormat="1" ht="18.95" customHeight="1">
      <c r="A31" s="210">
        <v>9500000</v>
      </c>
      <c r="B31" s="213" t="s">
        <v>1596</v>
      </c>
      <c r="C31" s="487" t="s">
        <v>1597</v>
      </c>
      <c r="D31" s="490"/>
      <c r="E31" s="490"/>
      <c r="F31" s="490"/>
      <c r="G31" s="488"/>
      <c r="H31" s="201">
        <v>950</v>
      </c>
      <c r="I31" s="487" t="s">
        <v>1591</v>
      </c>
      <c r="J31" s="488"/>
      <c r="K31" s="211">
        <v>215</v>
      </c>
      <c r="L31" s="211">
        <v>1</v>
      </c>
      <c r="M31" s="211">
        <v>1</v>
      </c>
      <c r="N31" s="210">
        <v>38.18</v>
      </c>
    </row>
    <row r="32" spans="1:14" s="247" customFormat="1" ht="18.95" customHeight="1">
      <c r="A32" s="210">
        <v>9500000</v>
      </c>
      <c r="B32" s="214" t="s">
        <v>1598</v>
      </c>
      <c r="C32" s="486" t="s">
        <v>1599</v>
      </c>
      <c r="D32" s="486"/>
      <c r="E32" s="486"/>
      <c r="F32" s="486"/>
      <c r="G32" s="486"/>
      <c r="H32" s="201">
        <v>950</v>
      </c>
      <c r="I32" s="487" t="s">
        <v>1591</v>
      </c>
      <c r="J32" s="488"/>
      <c r="K32" s="211">
        <v>215</v>
      </c>
      <c r="L32" s="211">
        <v>2</v>
      </c>
      <c r="M32" s="211">
        <v>1</v>
      </c>
      <c r="N32" s="210">
        <v>38.18</v>
      </c>
    </row>
    <row r="33" spans="1:14" s="247" customFormat="1" ht="30" customHeight="1">
      <c r="A33" s="210">
        <v>9500000</v>
      </c>
      <c r="B33" s="214" t="s">
        <v>1600</v>
      </c>
      <c r="C33" s="486" t="s">
        <v>1601</v>
      </c>
      <c r="D33" s="486"/>
      <c r="E33" s="486"/>
      <c r="F33" s="486"/>
      <c r="G33" s="486"/>
      <c r="H33" s="201">
        <v>950</v>
      </c>
      <c r="I33" s="487" t="s">
        <v>1591</v>
      </c>
      <c r="J33" s="488"/>
      <c r="K33" s="211">
        <v>215</v>
      </c>
      <c r="L33" s="211">
        <v>2</v>
      </c>
      <c r="M33" s="211">
        <v>1</v>
      </c>
      <c r="N33" s="210">
        <v>57.27</v>
      </c>
    </row>
    <row r="34" spans="1:14" s="247" customFormat="1" ht="18.95" customHeight="1">
      <c r="A34" s="210">
        <v>9500000</v>
      </c>
      <c r="B34" s="214" t="s">
        <v>1602</v>
      </c>
      <c r="C34" s="486" t="s">
        <v>1603</v>
      </c>
      <c r="D34" s="486"/>
      <c r="E34" s="486"/>
      <c r="F34" s="486"/>
      <c r="G34" s="486"/>
      <c r="H34" s="201">
        <v>950</v>
      </c>
      <c r="I34" s="487" t="s">
        <v>1591</v>
      </c>
      <c r="J34" s="488"/>
      <c r="K34" s="211">
        <v>215</v>
      </c>
      <c r="L34" s="211">
        <v>2</v>
      </c>
      <c r="M34" s="211">
        <v>1</v>
      </c>
      <c r="N34" s="210">
        <v>57.27</v>
      </c>
    </row>
    <row r="35" spans="1:14" s="247" customFormat="1" ht="18.95" customHeight="1">
      <c r="A35" s="210">
        <v>9500000</v>
      </c>
      <c r="B35" s="214" t="s">
        <v>1604</v>
      </c>
      <c r="C35" s="486" t="s">
        <v>1605</v>
      </c>
      <c r="D35" s="486"/>
      <c r="E35" s="486"/>
      <c r="F35" s="486"/>
      <c r="G35" s="486"/>
      <c r="H35" s="201">
        <v>950</v>
      </c>
      <c r="I35" s="487" t="s">
        <v>1591</v>
      </c>
      <c r="J35" s="488"/>
      <c r="K35" s="211">
        <v>215</v>
      </c>
      <c r="L35" s="211">
        <v>1</v>
      </c>
      <c r="M35" s="211">
        <v>1</v>
      </c>
      <c r="N35" s="210">
        <v>50</v>
      </c>
    </row>
    <row r="36" spans="1:14" s="236" customFormat="1">
      <c r="A36" s="489" t="s">
        <v>1585</v>
      </c>
      <c r="B36" s="489"/>
      <c r="C36" s="489"/>
      <c r="D36" s="489"/>
      <c r="E36" s="489"/>
      <c r="F36" s="489"/>
      <c r="G36" s="489"/>
      <c r="H36" s="489"/>
      <c r="I36" s="489"/>
      <c r="J36" s="489"/>
      <c r="K36" s="489"/>
      <c r="L36" s="215"/>
      <c r="M36" s="215">
        <f>SUM(M28:M35)</f>
        <v>8</v>
      </c>
      <c r="N36" s="204">
        <f>SUM(N28:N35)</f>
        <v>679.94999999999993</v>
      </c>
    </row>
    <row r="37" spans="1:14" s="21" customFormat="1" ht="9.75" customHeight="1">
      <c r="A37" s="216"/>
      <c r="B37" s="216"/>
      <c r="C37" s="216"/>
      <c r="D37" s="217"/>
      <c r="E37" s="205"/>
      <c r="F37" s="205"/>
      <c r="G37" s="218"/>
      <c r="H37" s="218"/>
      <c r="I37" s="218"/>
      <c r="J37" s="218"/>
      <c r="K37" s="208"/>
      <c r="L37" s="208"/>
      <c r="M37" s="208"/>
      <c r="N37" s="219"/>
    </row>
    <row r="38" spans="1:14" s="21" customFormat="1" ht="15.75">
      <c r="A38" s="216"/>
      <c r="B38" s="216"/>
      <c r="C38" s="216"/>
      <c r="D38" s="217"/>
      <c r="E38" s="205"/>
      <c r="F38" s="205"/>
      <c r="G38" s="218"/>
      <c r="H38" s="218"/>
      <c r="I38" s="218"/>
      <c r="J38" s="218"/>
      <c r="K38" s="220" t="s">
        <v>17</v>
      </c>
      <c r="L38" s="208"/>
      <c r="M38" s="208"/>
      <c r="N38" s="221">
        <f>N22+N36</f>
        <v>2458</v>
      </c>
    </row>
    <row r="39" spans="1:14" s="21" customFormat="1" ht="15.75">
      <c r="D39" s="222"/>
      <c r="E39" s="222"/>
      <c r="F39" s="223"/>
      <c r="G39" s="223"/>
      <c r="H39" s="223"/>
      <c r="I39" s="223"/>
      <c r="J39" s="126" t="s">
        <v>123</v>
      </c>
      <c r="K39" s="208"/>
      <c r="L39" s="208"/>
      <c r="M39" s="208"/>
      <c r="N39" s="219"/>
    </row>
    <row r="40" spans="1:14" s="21" customFormat="1" ht="15.75">
      <c r="A40" s="216"/>
      <c r="B40" s="216"/>
      <c r="C40" s="216"/>
      <c r="D40" s="217"/>
      <c r="E40" s="205"/>
      <c r="F40" s="205"/>
      <c r="G40" s="218"/>
      <c r="H40" s="218"/>
      <c r="I40" s="218"/>
      <c r="J40" s="218"/>
      <c r="K40" s="208"/>
      <c r="L40" s="208"/>
      <c r="M40" s="208"/>
      <c r="N40" s="219"/>
    </row>
    <row r="42" spans="1:14">
      <c r="N42" s="235"/>
    </row>
    <row r="43" spans="1:14">
      <c r="N43" s="235"/>
    </row>
    <row r="44" spans="1:14">
      <c r="N44" s="235"/>
    </row>
  </sheetData>
  <mergeCells count="62">
    <mergeCell ref="A7:N7"/>
    <mergeCell ref="A9:N9"/>
    <mergeCell ref="A11:N11"/>
    <mergeCell ref="A14:A15"/>
    <mergeCell ref="B14:D15"/>
    <mergeCell ref="E14:G14"/>
    <mergeCell ref="H14:J14"/>
    <mergeCell ref="K14:K15"/>
    <mergeCell ref="L14:L15"/>
    <mergeCell ref="M14:M15"/>
    <mergeCell ref="N14:N15"/>
    <mergeCell ref="F15:G15"/>
    <mergeCell ref="I15:J15"/>
    <mergeCell ref="B16:D16"/>
    <mergeCell ref="F16:G16"/>
    <mergeCell ref="I16:J16"/>
    <mergeCell ref="B20:D20"/>
    <mergeCell ref="F20:G20"/>
    <mergeCell ref="I20:J20"/>
    <mergeCell ref="A17:A19"/>
    <mergeCell ref="B17:D19"/>
    <mergeCell ref="E17:E19"/>
    <mergeCell ref="F17:G19"/>
    <mergeCell ref="I17:J17"/>
    <mergeCell ref="L17:L19"/>
    <mergeCell ref="M17:M19"/>
    <mergeCell ref="N17:N19"/>
    <mergeCell ref="I18:J18"/>
    <mergeCell ref="I19:J19"/>
    <mergeCell ref="K17:K19"/>
    <mergeCell ref="B21:D21"/>
    <mergeCell ref="F21:G21"/>
    <mergeCell ref="I21:J21"/>
    <mergeCell ref="A22:K22"/>
    <mergeCell ref="A25:A26"/>
    <mergeCell ref="B25:B26"/>
    <mergeCell ref="C25:G26"/>
    <mergeCell ref="H25:J25"/>
    <mergeCell ref="K25:K26"/>
    <mergeCell ref="L25:L26"/>
    <mergeCell ref="M25:M26"/>
    <mergeCell ref="N25:N26"/>
    <mergeCell ref="I26:J26"/>
    <mergeCell ref="C27:G27"/>
    <mergeCell ref="I27:J27"/>
    <mergeCell ref="C28:G28"/>
    <mergeCell ref="I28:J28"/>
    <mergeCell ref="C29:G29"/>
    <mergeCell ref="I29:J29"/>
    <mergeCell ref="C30:G30"/>
    <mergeCell ref="I30:J30"/>
    <mergeCell ref="C31:G31"/>
    <mergeCell ref="I31:J31"/>
    <mergeCell ref="C32:G32"/>
    <mergeCell ref="I32:J32"/>
    <mergeCell ref="C33:G33"/>
    <mergeCell ref="I33:J33"/>
    <mergeCell ref="C34:G34"/>
    <mergeCell ref="I34:J34"/>
    <mergeCell ref="C35:G35"/>
    <mergeCell ref="I35:J35"/>
    <mergeCell ref="A36:K36"/>
  </mergeCells>
  <conditionalFormatting sqref="E40:F40 D39:F39 E26:F29 C28:C34 E38:I38 E37:G37 G39:I40 I37 J37:J40 H28:H37 E17 E20:E24">
    <cfRule type="cellIs" dxfId="14" priority="3" operator="equal">
      <formula>"посещение по неотложной помощи"</formula>
    </cfRule>
  </conditionalFormatting>
  <conditionalFormatting sqref="C34">
    <cfRule type="cellIs" dxfId="13" priority="2" operator="equal">
      <formula>"посещение по неотложной помощи"</formula>
    </cfRule>
  </conditionalFormatting>
  <conditionalFormatting sqref="E20">
    <cfRule type="cellIs" dxfId="12" priority="1" operator="equal">
      <formula>"посещение по неотложной помощи"</formula>
    </cfRule>
  </conditionalFormatting>
  <printOptions horizontalCentered="1"/>
  <pageMargins left="0.59055118110236227" right="0.59055118110236227" top="1.1811023622047245" bottom="0.39370078740157483" header="0.31496062992125984" footer="0.15748031496062992"/>
  <pageSetup paperSize="9" scale="5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6"/>
  <sheetViews>
    <sheetView zoomScale="75" zoomScaleNormal="75" workbookViewId="0">
      <pane xSplit="4" ySplit="16" topLeftCell="E23" activePane="bottomRight" state="frozen"/>
      <selection activeCell="N40" sqref="N40"/>
      <selection pane="topRight" activeCell="N40" sqref="N40"/>
      <selection pane="bottomLeft" activeCell="N40" sqref="N40"/>
      <selection pane="bottomRight" activeCell="N3" sqref="N3"/>
    </sheetView>
  </sheetViews>
  <sheetFormatPr defaultColWidth="9" defaultRowHeight="14.25"/>
  <cols>
    <col min="1" max="1" width="16.125" style="188" customWidth="1"/>
    <col min="2" max="2" width="15.375" style="189" customWidth="1"/>
    <col min="3" max="3" width="13.375" style="189" customWidth="1"/>
    <col min="4" max="4" width="16.125" style="189" customWidth="1"/>
    <col min="5" max="5" width="15.375" style="188" customWidth="1"/>
    <col min="6" max="6" width="15.25" style="188" customWidth="1"/>
    <col min="7" max="7" width="6.375" style="188" customWidth="1"/>
    <col min="8" max="8" width="5.5" style="188" customWidth="1"/>
    <col min="9" max="9" width="33.625" style="188" customWidth="1"/>
    <col min="10" max="10" width="5.5" style="188" customWidth="1"/>
    <col min="11" max="11" width="16.625" style="190" customWidth="1"/>
    <col min="12" max="12" width="10.5" style="190" customWidth="1"/>
    <col min="13" max="13" width="11.125" style="190" customWidth="1"/>
    <col min="14" max="14" width="15.5" style="190" customWidth="1"/>
    <col min="15" max="15" width="10.5" style="188" customWidth="1"/>
    <col min="16" max="16384" width="9" style="188"/>
  </cols>
  <sheetData>
    <row r="1" spans="1:14" ht="18">
      <c r="N1" s="10" t="s">
        <v>2037</v>
      </c>
    </row>
    <row r="2" spans="1:14" ht="18">
      <c r="N2" s="11" t="s">
        <v>92</v>
      </c>
    </row>
    <row r="3" spans="1:14" ht="18">
      <c r="N3" s="12" t="s">
        <v>1780</v>
      </c>
    </row>
    <row r="4" spans="1:14" s="9" customFormat="1" ht="18">
      <c r="A4" s="21"/>
      <c r="B4" s="21"/>
      <c r="C4" s="21"/>
      <c r="D4" s="21"/>
      <c r="E4" s="21"/>
      <c r="F4" s="21"/>
      <c r="G4" s="21"/>
      <c r="H4" s="21"/>
      <c r="I4" s="21"/>
      <c r="J4" s="21"/>
      <c r="K4" s="15"/>
      <c r="L4" s="15"/>
      <c r="M4" s="15"/>
      <c r="N4" s="194" t="s">
        <v>1745</v>
      </c>
    </row>
    <row r="5" spans="1:14" ht="18">
      <c r="A5" s="21"/>
      <c r="B5" s="21"/>
      <c r="C5" s="21"/>
      <c r="D5" s="21"/>
      <c r="E5" s="21"/>
      <c r="F5" s="21"/>
      <c r="G5" s="21"/>
      <c r="H5" s="21"/>
      <c r="I5" s="21"/>
      <c r="J5" s="21"/>
      <c r="K5" s="16"/>
      <c r="L5" s="16"/>
      <c r="M5" s="16"/>
      <c r="N5" s="195" t="s">
        <v>0</v>
      </c>
    </row>
    <row r="6" spans="1:14" ht="18">
      <c r="A6" s="196"/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</row>
    <row r="7" spans="1:14" ht="45" customHeight="1">
      <c r="A7" s="514" t="s">
        <v>1562</v>
      </c>
      <c r="B7" s="514"/>
      <c r="C7" s="514"/>
      <c r="D7" s="514"/>
      <c r="E7" s="514"/>
      <c r="F7" s="514"/>
      <c r="G7" s="514"/>
      <c r="H7" s="514"/>
      <c r="I7" s="514"/>
      <c r="J7" s="514"/>
      <c r="K7" s="514"/>
      <c r="L7" s="514"/>
      <c r="M7" s="514"/>
      <c r="N7" s="514"/>
    </row>
    <row r="8" spans="1:14" ht="15.7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45" customHeight="1">
      <c r="A9" s="452" t="s">
        <v>1777</v>
      </c>
      <c r="B9" s="452"/>
      <c r="C9" s="452"/>
      <c r="D9" s="452"/>
      <c r="E9" s="452"/>
      <c r="F9" s="452"/>
      <c r="G9" s="452"/>
      <c r="H9" s="452"/>
      <c r="I9" s="452"/>
      <c r="J9" s="452"/>
      <c r="K9" s="452"/>
      <c r="L9" s="452"/>
      <c r="M9" s="452"/>
      <c r="N9" s="452"/>
    </row>
    <row r="10" spans="1:14" ht="15.7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45" customHeight="1">
      <c r="A11" s="453" t="s">
        <v>1</v>
      </c>
      <c r="B11" s="453"/>
      <c r="C11" s="453"/>
      <c r="D11" s="453"/>
      <c r="E11" s="453"/>
      <c r="F11" s="453"/>
      <c r="G11" s="453"/>
      <c r="H11" s="453"/>
      <c r="I11" s="453"/>
      <c r="J11" s="453"/>
      <c r="K11" s="453"/>
      <c r="L11" s="453"/>
      <c r="M11" s="453"/>
      <c r="N11" s="453"/>
    </row>
    <row r="12" spans="1:14" ht="5.25" customHeight="1">
      <c r="A12" s="198"/>
    </row>
    <row r="13" spans="1:14" s="21" customFormat="1" ht="19.5" customHeight="1">
      <c r="A13" s="244" t="s">
        <v>1563</v>
      </c>
      <c r="B13" s="245"/>
      <c r="C13" s="245"/>
      <c r="D13" s="245"/>
      <c r="E13" s="245"/>
      <c r="F13" s="245"/>
      <c r="G13" s="245"/>
      <c r="H13" s="245"/>
      <c r="I13" s="245"/>
      <c r="J13" s="245"/>
      <c r="K13" s="245"/>
      <c r="L13" s="245"/>
      <c r="M13" s="245"/>
      <c r="N13" s="245"/>
    </row>
    <row r="14" spans="1:14" ht="35.25" customHeight="1">
      <c r="A14" s="470" t="s">
        <v>1564</v>
      </c>
      <c r="B14" s="470" t="s">
        <v>1565</v>
      </c>
      <c r="C14" s="470"/>
      <c r="D14" s="470"/>
      <c r="E14" s="491" t="s">
        <v>1566</v>
      </c>
      <c r="F14" s="491"/>
      <c r="G14" s="491"/>
      <c r="H14" s="491" t="s">
        <v>1567</v>
      </c>
      <c r="I14" s="491"/>
      <c r="J14" s="491"/>
      <c r="K14" s="470" t="s">
        <v>1568</v>
      </c>
      <c r="L14" s="470" t="s">
        <v>1569</v>
      </c>
      <c r="M14" s="470" t="s">
        <v>1570</v>
      </c>
      <c r="N14" s="470" t="s">
        <v>1571</v>
      </c>
    </row>
    <row r="15" spans="1:14" ht="48.75" customHeight="1">
      <c r="A15" s="470"/>
      <c r="B15" s="470"/>
      <c r="C15" s="470"/>
      <c r="D15" s="470"/>
      <c r="E15" s="199" t="s">
        <v>1572</v>
      </c>
      <c r="F15" s="491" t="s">
        <v>1573</v>
      </c>
      <c r="G15" s="491"/>
      <c r="H15" s="200" t="s">
        <v>1574</v>
      </c>
      <c r="I15" s="491" t="s">
        <v>5</v>
      </c>
      <c r="J15" s="491"/>
      <c r="K15" s="470"/>
      <c r="L15" s="470"/>
      <c r="M15" s="470"/>
      <c r="N15" s="470"/>
    </row>
    <row r="16" spans="1:14" s="243" customFormat="1" ht="12.75">
      <c r="A16" s="240">
        <v>1</v>
      </c>
      <c r="B16" s="512">
        <f>A16+1</f>
        <v>2</v>
      </c>
      <c r="C16" s="512"/>
      <c r="D16" s="512"/>
      <c r="E16" s="242">
        <f>B16+1</f>
        <v>3</v>
      </c>
      <c r="F16" s="513">
        <f>E16+1</f>
        <v>4</v>
      </c>
      <c r="G16" s="513"/>
      <c r="H16" s="240">
        <f>F16+1</f>
        <v>5</v>
      </c>
      <c r="I16" s="513">
        <f>H16+1</f>
        <v>6</v>
      </c>
      <c r="J16" s="513"/>
      <c r="K16" s="240">
        <f>I16+1</f>
        <v>7</v>
      </c>
      <c r="L16" s="240">
        <f>K16+1</f>
        <v>8</v>
      </c>
      <c r="M16" s="240">
        <f>L16+1</f>
        <v>9</v>
      </c>
      <c r="N16" s="240">
        <f>M16+1</f>
        <v>10</v>
      </c>
    </row>
    <row r="17" spans="1:14" s="190" customFormat="1" ht="25.5" customHeight="1">
      <c r="A17" s="498" t="s">
        <v>1737</v>
      </c>
      <c r="B17" s="500" t="s">
        <v>1738</v>
      </c>
      <c r="C17" s="501"/>
      <c r="D17" s="502"/>
      <c r="E17" s="506">
        <v>510</v>
      </c>
      <c r="F17" s="508" t="s">
        <v>1577</v>
      </c>
      <c r="G17" s="509"/>
      <c r="H17" s="201">
        <v>76</v>
      </c>
      <c r="I17" s="486" t="s">
        <v>155</v>
      </c>
      <c r="J17" s="486"/>
      <c r="K17" s="494">
        <v>215</v>
      </c>
      <c r="L17" s="494">
        <v>1</v>
      </c>
      <c r="M17" s="494">
        <v>1</v>
      </c>
      <c r="N17" s="496">
        <v>356.99</v>
      </c>
    </row>
    <row r="18" spans="1:14" s="190" customFormat="1" ht="25.5" customHeight="1">
      <c r="A18" s="499"/>
      <c r="B18" s="503"/>
      <c r="C18" s="504"/>
      <c r="D18" s="505"/>
      <c r="E18" s="507"/>
      <c r="F18" s="510"/>
      <c r="G18" s="511"/>
      <c r="H18" s="201">
        <v>95</v>
      </c>
      <c r="I18" s="486" t="s">
        <v>1578</v>
      </c>
      <c r="J18" s="486"/>
      <c r="K18" s="495"/>
      <c r="L18" s="495"/>
      <c r="M18" s="495"/>
      <c r="N18" s="497"/>
    </row>
    <row r="19" spans="1:14" s="190" customFormat="1" ht="25.5" customHeight="1">
      <c r="A19" s="499"/>
      <c r="B19" s="503"/>
      <c r="C19" s="504"/>
      <c r="D19" s="505"/>
      <c r="E19" s="507"/>
      <c r="F19" s="510"/>
      <c r="G19" s="511"/>
      <c r="H19" s="201">
        <v>206</v>
      </c>
      <c r="I19" s="486" t="s">
        <v>1579</v>
      </c>
      <c r="J19" s="486"/>
      <c r="K19" s="495"/>
      <c r="L19" s="495"/>
      <c r="M19" s="495"/>
      <c r="N19" s="497"/>
    </row>
    <row r="20" spans="1:14" s="190" customFormat="1" ht="59.1" customHeight="1">
      <c r="A20" s="249" t="s">
        <v>1739</v>
      </c>
      <c r="B20" s="500" t="s">
        <v>1740</v>
      </c>
      <c r="C20" s="501"/>
      <c r="D20" s="502"/>
      <c r="E20" s="230">
        <v>511</v>
      </c>
      <c r="F20" s="508" t="s">
        <v>1582</v>
      </c>
      <c r="G20" s="509"/>
      <c r="H20" s="201">
        <v>285</v>
      </c>
      <c r="I20" s="486" t="s">
        <v>1736</v>
      </c>
      <c r="J20" s="486"/>
      <c r="K20" s="232">
        <v>215</v>
      </c>
      <c r="L20" s="232">
        <v>2</v>
      </c>
      <c r="M20" s="232">
        <v>1</v>
      </c>
      <c r="N20" s="250">
        <v>302.94</v>
      </c>
    </row>
    <row r="21" spans="1:14" s="202" customFormat="1" ht="15.75">
      <c r="A21" s="489" t="s">
        <v>1585</v>
      </c>
      <c r="B21" s="489"/>
      <c r="C21" s="489"/>
      <c r="D21" s="489"/>
      <c r="E21" s="489"/>
      <c r="F21" s="489"/>
      <c r="G21" s="489"/>
      <c r="H21" s="489"/>
      <c r="I21" s="489"/>
      <c r="J21" s="489"/>
      <c r="K21" s="489"/>
      <c r="L21" s="203"/>
      <c r="M21" s="203">
        <f>SUM(M17:M20)</f>
        <v>2</v>
      </c>
      <c r="N21" s="204">
        <f>SUM(N17:N20)</f>
        <v>659.93000000000006</v>
      </c>
    </row>
    <row r="22" spans="1:14" s="202" customFormat="1" ht="15.75">
      <c r="A22" s="205"/>
      <c r="B22" s="206"/>
      <c r="C22" s="206"/>
      <c r="D22" s="206"/>
      <c r="E22" s="205"/>
      <c r="F22" s="206"/>
      <c r="G22" s="206"/>
      <c r="H22" s="205"/>
      <c r="I22" s="207"/>
      <c r="J22" s="207"/>
      <c r="K22" s="208"/>
      <c r="L22" s="208"/>
      <c r="M22" s="208"/>
      <c r="N22" s="209"/>
    </row>
    <row r="23" spans="1:14" s="202" customFormat="1" ht="17.25" customHeight="1">
      <c r="A23" s="245" t="s">
        <v>1586</v>
      </c>
      <c r="B23" s="245"/>
      <c r="C23" s="245"/>
      <c r="D23" s="245"/>
      <c r="E23" s="245"/>
      <c r="F23" s="245"/>
      <c r="G23" s="245"/>
      <c r="H23" s="245"/>
      <c r="I23" s="245"/>
      <c r="J23" s="245"/>
      <c r="K23" s="245"/>
      <c r="L23" s="245"/>
      <c r="M23" s="245"/>
      <c r="N23" s="245"/>
    </row>
    <row r="24" spans="1:14" s="190" customFormat="1" ht="54.75" customHeight="1">
      <c r="A24" s="470" t="s">
        <v>1587</v>
      </c>
      <c r="B24" s="470" t="s">
        <v>1564</v>
      </c>
      <c r="C24" s="470" t="s">
        <v>1565</v>
      </c>
      <c r="D24" s="470"/>
      <c r="E24" s="470"/>
      <c r="F24" s="470"/>
      <c r="G24" s="470"/>
      <c r="H24" s="493" t="s">
        <v>1588</v>
      </c>
      <c r="I24" s="493"/>
      <c r="J24" s="493"/>
      <c r="K24" s="470" t="s">
        <v>1568</v>
      </c>
      <c r="L24" s="470" t="s">
        <v>1569</v>
      </c>
      <c r="M24" s="470" t="s">
        <v>1570</v>
      </c>
      <c r="N24" s="470" t="s">
        <v>1571</v>
      </c>
    </row>
    <row r="25" spans="1:14" s="190" customFormat="1" ht="40.5" customHeight="1">
      <c r="A25" s="470"/>
      <c r="B25" s="470"/>
      <c r="C25" s="470"/>
      <c r="D25" s="470"/>
      <c r="E25" s="470"/>
      <c r="F25" s="470"/>
      <c r="G25" s="470"/>
      <c r="H25" s="199" t="s">
        <v>1572</v>
      </c>
      <c r="I25" s="491" t="s">
        <v>1573</v>
      </c>
      <c r="J25" s="491"/>
      <c r="K25" s="470"/>
      <c r="L25" s="470"/>
      <c r="M25" s="470"/>
      <c r="N25" s="470"/>
    </row>
    <row r="26" spans="1:14" s="241" customFormat="1" ht="12.75">
      <c r="A26" s="240">
        <v>1</v>
      </c>
      <c r="B26" s="240">
        <f>A26+1</f>
        <v>2</v>
      </c>
      <c r="C26" s="513">
        <f>B26+1</f>
        <v>3</v>
      </c>
      <c r="D26" s="513"/>
      <c r="E26" s="513"/>
      <c r="F26" s="513"/>
      <c r="G26" s="513"/>
      <c r="H26" s="240">
        <f>C26+1</f>
        <v>4</v>
      </c>
      <c r="I26" s="513">
        <f>H26+1</f>
        <v>5</v>
      </c>
      <c r="J26" s="513"/>
      <c r="K26" s="240">
        <f>I26+1</f>
        <v>6</v>
      </c>
      <c r="L26" s="240">
        <f>K26+1</f>
        <v>7</v>
      </c>
      <c r="M26" s="240">
        <f>L26+1</f>
        <v>8</v>
      </c>
      <c r="N26" s="240">
        <f>M26+1</f>
        <v>9</v>
      </c>
    </row>
    <row r="27" spans="1:14" s="247" customFormat="1" ht="18.95" customHeight="1">
      <c r="A27" s="210">
        <v>9500000</v>
      </c>
      <c r="B27" s="246" t="s">
        <v>1589</v>
      </c>
      <c r="C27" s="487" t="s">
        <v>1590</v>
      </c>
      <c r="D27" s="490"/>
      <c r="E27" s="490"/>
      <c r="F27" s="490"/>
      <c r="G27" s="488"/>
      <c r="H27" s="201">
        <v>950</v>
      </c>
      <c r="I27" s="487" t="s">
        <v>1591</v>
      </c>
      <c r="J27" s="488"/>
      <c r="K27" s="211">
        <v>215</v>
      </c>
      <c r="L27" s="211">
        <v>1</v>
      </c>
      <c r="M27" s="211">
        <v>1</v>
      </c>
      <c r="N27" s="210">
        <v>190.89</v>
      </c>
    </row>
    <row r="28" spans="1:14" s="247" customFormat="1" ht="18.95" customHeight="1">
      <c r="A28" s="210">
        <v>9500000</v>
      </c>
      <c r="B28" s="246" t="s">
        <v>1592</v>
      </c>
      <c r="C28" s="487" t="s">
        <v>1593</v>
      </c>
      <c r="D28" s="490"/>
      <c r="E28" s="490"/>
      <c r="F28" s="490"/>
      <c r="G28" s="488"/>
      <c r="H28" s="201">
        <v>950</v>
      </c>
      <c r="I28" s="487" t="s">
        <v>1591</v>
      </c>
      <c r="J28" s="488"/>
      <c r="K28" s="211">
        <v>215</v>
      </c>
      <c r="L28" s="211">
        <v>1</v>
      </c>
      <c r="M28" s="211">
        <v>1</v>
      </c>
      <c r="N28" s="210">
        <v>190.89</v>
      </c>
    </row>
    <row r="29" spans="1:14" s="247" customFormat="1" ht="18.95" customHeight="1">
      <c r="A29" s="210">
        <v>9500000</v>
      </c>
      <c r="B29" s="212" t="s">
        <v>1594</v>
      </c>
      <c r="C29" s="487" t="s">
        <v>1595</v>
      </c>
      <c r="D29" s="490"/>
      <c r="E29" s="490"/>
      <c r="F29" s="490"/>
      <c r="G29" s="488"/>
      <c r="H29" s="201">
        <v>950</v>
      </c>
      <c r="I29" s="487" t="s">
        <v>1591</v>
      </c>
      <c r="J29" s="488"/>
      <c r="K29" s="211">
        <v>215</v>
      </c>
      <c r="L29" s="211">
        <v>2</v>
      </c>
      <c r="M29" s="211">
        <v>1</v>
      </c>
      <c r="N29" s="210">
        <v>57.27</v>
      </c>
    </row>
    <row r="30" spans="1:14" s="247" customFormat="1" ht="18.95" customHeight="1">
      <c r="A30" s="210">
        <v>9500000</v>
      </c>
      <c r="B30" s="213" t="s">
        <v>1596</v>
      </c>
      <c r="C30" s="487" t="s">
        <v>1597</v>
      </c>
      <c r="D30" s="490"/>
      <c r="E30" s="490"/>
      <c r="F30" s="490"/>
      <c r="G30" s="488"/>
      <c r="H30" s="201">
        <v>950</v>
      </c>
      <c r="I30" s="487" t="s">
        <v>1591</v>
      </c>
      <c r="J30" s="488"/>
      <c r="K30" s="211">
        <v>215</v>
      </c>
      <c r="L30" s="211">
        <v>1</v>
      </c>
      <c r="M30" s="211">
        <v>1</v>
      </c>
      <c r="N30" s="210">
        <v>38.18</v>
      </c>
    </row>
    <row r="31" spans="1:14" s="247" customFormat="1" ht="18.95" customHeight="1">
      <c r="A31" s="210">
        <v>9500000</v>
      </c>
      <c r="B31" s="214" t="s">
        <v>1598</v>
      </c>
      <c r="C31" s="486" t="s">
        <v>1599</v>
      </c>
      <c r="D31" s="486"/>
      <c r="E31" s="486"/>
      <c r="F31" s="486"/>
      <c r="G31" s="486"/>
      <c r="H31" s="201">
        <v>950</v>
      </c>
      <c r="I31" s="487" t="s">
        <v>1591</v>
      </c>
      <c r="J31" s="488"/>
      <c r="K31" s="211">
        <v>215</v>
      </c>
      <c r="L31" s="211">
        <v>2</v>
      </c>
      <c r="M31" s="211">
        <v>1</v>
      </c>
      <c r="N31" s="210">
        <v>38.18</v>
      </c>
    </row>
    <row r="32" spans="1:14" s="247" customFormat="1" ht="30" customHeight="1">
      <c r="A32" s="210">
        <v>9500000</v>
      </c>
      <c r="B32" s="214" t="s">
        <v>1600</v>
      </c>
      <c r="C32" s="486" t="s">
        <v>1601</v>
      </c>
      <c r="D32" s="486"/>
      <c r="E32" s="486"/>
      <c r="F32" s="486"/>
      <c r="G32" s="486"/>
      <c r="H32" s="201">
        <v>950</v>
      </c>
      <c r="I32" s="487" t="s">
        <v>1591</v>
      </c>
      <c r="J32" s="488"/>
      <c r="K32" s="211">
        <v>215</v>
      </c>
      <c r="L32" s="211">
        <v>2</v>
      </c>
      <c r="M32" s="211">
        <v>1</v>
      </c>
      <c r="N32" s="210">
        <v>57.27</v>
      </c>
    </row>
    <row r="33" spans="1:14" s="247" customFormat="1" ht="18.95" customHeight="1">
      <c r="A33" s="210">
        <v>9500000</v>
      </c>
      <c r="B33" s="214" t="s">
        <v>1602</v>
      </c>
      <c r="C33" s="486" t="s">
        <v>1603</v>
      </c>
      <c r="D33" s="486"/>
      <c r="E33" s="486"/>
      <c r="F33" s="486"/>
      <c r="G33" s="486"/>
      <c r="H33" s="201">
        <v>950</v>
      </c>
      <c r="I33" s="487" t="s">
        <v>1591</v>
      </c>
      <c r="J33" s="488"/>
      <c r="K33" s="211">
        <v>215</v>
      </c>
      <c r="L33" s="211">
        <v>2</v>
      </c>
      <c r="M33" s="211">
        <v>1</v>
      </c>
      <c r="N33" s="210">
        <v>57.27</v>
      </c>
    </row>
    <row r="34" spans="1:14" s="247" customFormat="1" ht="18.95" customHeight="1">
      <c r="A34" s="210">
        <v>9500000</v>
      </c>
      <c r="B34" s="214" t="s">
        <v>1604</v>
      </c>
      <c r="C34" s="486" t="s">
        <v>1605</v>
      </c>
      <c r="D34" s="486"/>
      <c r="E34" s="486"/>
      <c r="F34" s="486"/>
      <c r="G34" s="486"/>
      <c r="H34" s="201">
        <v>950</v>
      </c>
      <c r="I34" s="487" t="s">
        <v>1591</v>
      </c>
      <c r="J34" s="488"/>
      <c r="K34" s="211">
        <v>215</v>
      </c>
      <c r="L34" s="211">
        <v>1</v>
      </c>
      <c r="M34" s="211">
        <v>1</v>
      </c>
      <c r="N34" s="210">
        <v>50</v>
      </c>
    </row>
    <row r="35" spans="1:14" s="21" customFormat="1" ht="15.75">
      <c r="A35" s="489" t="s">
        <v>1585</v>
      </c>
      <c r="B35" s="489"/>
      <c r="C35" s="489"/>
      <c r="D35" s="489"/>
      <c r="E35" s="489"/>
      <c r="F35" s="489"/>
      <c r="G35" s="489"/>
      <c r="H35" s="489"/>
      <c r="I35" s="489"/>
      <c r="J35" s="489"/>
      <c r="K35" s="489"/>
      <c r="L35" s="215"/>
      <c r="M35" s="215">
        <f>SUM(M27:M34)</f>
        <v>8</v>
      </c>
      <c r="N35" s="204">
        <f>SUM(N27:N34)</f>
        <v>679.94999999999993</v>
      </c>
    </row>
    <row r="36" spans="1:14" s="21" customFormat="1" ht="9.75" customHeight="1">
      <c r="A36" s="216"/>
      <c r="B36" s="216"/>
      <c r="C36" s="216"/>
      <c r="D36" s="217"/>
      <c r="E36" s="205"/>
      <c r="F36" s="205"/>
      <c r="G36" s="218"/>
      <c r="H36" s="218"/>
      <c r="I36" s="218"/>
      <c r="J36" s="218"/>
      <c r="K36" s="208"/>
      <c r="L36" s="208"/>
      <c r="M36" s="208"/>
      <c r="N36" s="219"/>
    </row>
    <row r="37" spans="1:14" s="21" customFormat="1" ht="15.75">
      <c r="A37" s="216"/>
      <c r="B37" s="216"/>
      <c r="C37" s="216"/>
      <c r="D37" s="217"/>
      <c r="E37" s="205"/>
      <c r="F37" s="205"/>
      <c r="G37" s="218"/>
      <c r="H37" s="218"/>
      <c r="I37" s="218"/>
      <c r="J37" s="218"/>
      <c r="K37" s="220" t="s">
        <v>17</v>
      </c>
      <c r="L37" s="208"/>
      <c r="M37" s="208"/>
      <c r="N37" s="221">
        <f>N21+N35</f>
        <v>1339.88</v>
      </c>
    </row>
    <row r="38" spans="1:14" s="21" customFormat="1" ht="15.75">
      <c r="D38" s="222"/>
      <c r="E38" s="222"/>
      <c r="F38" s="223"/>
      <c r="G38" s="223"/>
      <c r="H38" s="223"/>
      <c r="I38" s="223"/>
      <c r="J38" s="126" t="s">
        <v>123</v>
      </c>
      <c r="K38" s="208"/>
      <c r="L38" s="208"/>
      <c r="M38" s="208"/>
      <c r="N38" s="219"/>
    </row>
    <row r="39" spans="1:14" s="21" customFormat="1" ht="15.75">
      <c r="A39" s="216"/>
      <c r="B39" s="216"/>
      <c r="C39" s="216"/>
      <c r="D39" s="217"/>
      <c r="E39" s="205"/>
      <c r="F39" s="205"/>
      <c r="G39" s="218"/>
      <c r="H39" s="218"/>
      <c r="I39" s="218"/>
      <c r="J39" s="218"/>
      <c r="K39" s="208"/>
      <c r="L39" s="208"/>
      <c r="M39" s="208"/>
      <c r="N39" s="219"/>
    </row>
    <row r="43" spans="1:14">
      <c r="N43" s="235"/>
    </row>
    <row r="45" spans="1:14">
      <c r="N45" s="235"/>
    </row>
    <row r="46" spans="1:14">
      <c r="N46" s="235"/>
    </row>
  </sheetData>
  <mergeCells count="59">
    <mergeCell ref="A7:N7"/>
    <mergeCell ref="A9:N9"/>
    <mergeCell ref="A11:N11"/>
    <mergeCell ref="A14:A15"/>
    <mergeCell ref="B14:D15"/>
    <mergeCell ref="E14:G14"/>
    <mergeCell ref="H14:J14"/>
    <mergeCell ref="K14:K15"/>
    <mergeCell ref="L14:L15"/>
    <mergeCell ref="M14:M15"/>
    <mergeCell ref="N14:N15"/>
    <mergeCell ref="F15:G15"/>
    <mergeCell ref="I15:J15"/>
    <mergeCell ref="B16:D16"/>
    <mergeCell ref="F16:G16"/>
    <mergeCell ref="I16:J16"/>
    <mergeCell ref="B20:D20"/>
    <mergeCell ref="F20:G20"/>
    <mergeCell ref="I20:J20"/>
    <mergeCell ref="A17:A19"/>
    <mergeCell ref="B17:D19"/>
    <mergeCell ref="E17:E19"/>
    <mergeCell ref="F17:G19"/>
    <mergeCell ref="I17:J17"/>
    <mergeCell ref="L17:L19"/>
    <mergeCell ref="M17:M19"/>
    <mergeCell ref="N17:N19"/>
    <mergeCell ref="I18:J18"/>
    <mergeCell ref="I19:J19"/>
    <mergeCell ref="K17:K19"/>
    <mergeCell ref="A21:K21"/>
    <mergeCell ref="A24:A25"/>
    <mergeCell ref="B24:B25"/>
    <mergeCell ref="C24:G25"/>
    <mergeCell ref="H24:J24"/>
    <mergeCell ref="K24:K25"/>
    <mergeCell ref="L24:L25"/>
    <mergeCell ref="M24:M25"/>
    <mergeCell ref="N24:N25"/>
    <mergeCell ref="I25:J25"/>
    <mergeCell ref="C26:G26"/>
    <mergeCell ref="I26:J26"/>
    <mergeCell ref="C27:G27"/>
    <mergeCell ref="I27:J27"/>
    <mergeCell ref="C28:G28"/>
    <mergeCell ref="I28:J28"/>
    <mergeCell ref="C29:G29"/>
    <mergeCell ref="I29:J29"/>
    <mergeCell ref="C30:G30"/>
    <mergeCell ref="I30:J30"/>
    <mergeCell ref="C31:G31"/>
    <mergeCell ref="I31:J31"/>
    <mergeCell ref="C32:G32"/>
    <mergeCell ref="I32:J32"/>
    <mergeCell ref="C33:G33"/>
    <mergeCell ref="I33:J33"/>
    <mergeCell ref="C34:G34"/>
    <mergeCell ref="I34:J34"/>
    <mergeCell ref="A35:K35"/>
  </mergeCells>
  <conditionalFormatting sqref="E39:F39 D38:F38 E25:F28 C27:C33 E37:I37 E36:G36 G38:I39 I36 J36:J39 H27:H36 E17 E20:E23">
    <cfRule type="cellIs" dxfId="11" priority="2" operator="equal">
      <formula>"посещение по неотложной помощи"</formula>
    </cfRule>
  </conditionalFormatting>
  <conditionalFormatting sqref="C33">
    <cfRule type="cellIs" dxfId="10" priority="1" operator="equal">
      <formula>"посещение по неотложной помощи"</formula>
    </cfRule>
  </conditionalFormatting>
  <printOptions horizontalCentered="1"/>
  <pageMargins left="0.59055118110236227" right="0.59055118110236227" top="1.1811023622047245" bottom="0.39370078740157483" header="0.31496062992125984" footer="0.15748031496062992"/>
  <pageSetup paperSize="9" scale="5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zoomScale="75" zoomScaleNormal="75" workbookViewId="0">
      <pane xSplit="4" ySplit="16" topLeftCell="E24" activePane="bottomRight" state="frozen"/>
      <selection activeCell="N40" sqref="N40"/>
      <selection pane="topRight" activeCell="N40" sqref="N40"/>
      <selection pane="bottomLeft" activeCell="N40" sqref="N40"/>
      <selection pane="bottomRight" activeCell="N3" sqref="N3"/>
    </sheetView>
  </sheetViews>
  <sheetFormatPr defaultColWidth="9" defaultRowHeight="14.25"/>
  <cols>
    <col min="1" max="1" width="16.125" style="188" customWidth="1"/>
    <col min="2" max="2" width="15.375" style="189" customWidth="1"/>
    <col min="3" max="3" width="13.375" style="189" customWidth="1"/>
    <col min="4" max="4" width="16.125" style="189" customWidth="1"/>
    <col min="5" max="5" width="15.375" style="188" customWidth="1"/>
    <col min="6" max="6" width="15.25" style="188" customWidth="1"/>
    <col min="7" max="7" width="6.375" style="188" customWidth="1"/>
    <col min="8" max="8" width="5.875" style="188" customWidth="1"/>
    <col min="9" max="9" width="33.625" style="188" customWidth="1"/>
    <col min="10" max="10" width="5.5" style="188" customWidth="1"/>
    <col min="11" max="11" width="16.625" style="190" customWidth="1"/>
    <col min="12" max="12" width="10.5" style="190" customWidth="1"/>
    <col min="13" max="13" width="11.125" style="190" customWidth="1"/>
    <col min="14" max="14" width="15.5" style="190" customWidth="1"/>
    <col min="15" max="15" width="10.5" style="188" customWidth="1"/>
    <col min="16" max="16384" width="9" style="188"/>
  </cols>
  <sheetData>
    <row r="1" spans="1:14" ht="18">
      <c r="N1" s="10" t="s">
        <v>2038</v>
      </c>
    </row>
    <row r="2" spans="1:14" ht="18">
      <c r="N2" s="11" t="s">
        <v>92</v>
      </c>
    </row>
    <row r="3" spans="1:14" ht="18">
      <c r="N3" s="12" t="s">
        <v>1780</v>
      </c>
    </row>
    <row r="4" spans="1:14" s="9" customFormat="1" ht="18">
      <c r="A4" s="21"/>
      <c r="B4" s="21"/>
      <c r="C4" s="21"/>
      <c r="D4" s="21"/>
      <c r="E4" s="21"/>
      <c r="F4" s="21"/>
      <c r="G4" s="21"/>
      <c r="H4" s="21"/>
      <c r="I4" s="21"/>
      <c r="J4" s="21"/>
      <c r="K4" s="15"/>
      <c r="L4" s="15"/>
      <c r="M4" s="15"/>
      <c r="N4" s="194" t="s">
        <v>1745</v>
      </c>
    </row>
    <row r="5" spans="1:14" ht="18">
      <c r="A5" s="21"/>
      <c r="B5" s="21"/>
      <c r="C5" s="21"/>
      <c r="D5" s="21"/>
      <c r="E5" s="21"/>
      <c r="F5" s="21"/>
      <c r="G5" s="21"/>
      <c r="H5" s="21"/>
      <c r="I5" s="21"/>
      <c r="J5" s="21"/>
      <c r="K5" s="16"/>
      <c r="L5" s="16"/>
      <c r="M5" s="16"/>
      <c r="N5" s="195" t="s">
        <v>0</v>
      </c>
    </row>
    <row r="6" spans="1:14" ht="18">
      <c r="A6" s="196"/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</row>
    <row r="7" spans="1:14" ht="45" customHeight="1">
      <c r="A7" s="514" t="s">
        <v>1562</v>
      </c>
      <c r="B7" s="514"/>
      <c r="C7" s="514"/>
      <c r="D7" s="514"/>
      <c r="E7" s="514"/>
      <c r="F7" s="514"/>
      <c r="G7" s="514"/>
      <c r="H7" s="514"/>
      <c r="I7" s="514"/>
      <c r="J7" s="514"/>
      <c r="K7" s="514"/>
      <c r="L7" s="514"/>
      <c r="M7" s="514"/>
      <c r="N7" s="514"/>
    </row>
    <row r="8" spans="1:14" ht="15.7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45" customHeight="1">
      <c r="A9" s="452" t="s">
        <v>1778</v>
      </c>
      <c r="B9" s="452"/>
      <c r="C9" s="452"/>
      <c r="D9" s="452"/>
      <c r="E9" s="452"/>
      <c r="F9" s="452"/>
      <c r="G9" s="452"/>
      <c r="H9" s="452"/>
      <c r="I9" s="452"/>
      <c r="J9" s="452"/>
      <c r="K9" s="452"/>
      <c r="L9" s="452"/>
      <c r="M9" s="452"/>
      <c r="N9" s="452"/>
    </row>
    <row r="10" spans="1:14" ht="15.7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45" customHeight="1">
      <c r="A11" s="453" t="s">
        <v>1</v>
      </c>
      <c r="B11" s="453"/>
      <c r="C11" s="453"/>
      <c r="D11" s="453"/>
      <c r="E11" s="453"/>
      <c r="F11" s="453"/>
      <c r="G11" s="453"/>
      <c r="H11" s="453"/>
      <c r="I11" s="453"/>
      <c r="J11" s="453"/>
      <c r="K11" s="453"/>
      <c r="L11" s="453"/>
      <c r="M11" s="453"/>
      <c r="N11" s="453"/>
    </row>
    <row r="12" spans="1:14" ht="5.25" customHeight="1">
      <c r="A12" s="198"/>
    </row>
    <row r="13" spans="1:14" s="21" customFormat="1" ht="15.75" customHeight="1">
      <c r="A13" s="244" t="s">
        <v>1563</v>
      </c>
      <c r="B13" s="245"/>
      <c r="C13" s="245"/>
      <c r="D13" s="245"/>
      <c r="E13" s="245"/>
      <c r="F13" s="245"/>
      <c r="G13" s="245"/>
      <c r="H13" s="245"/>
      <c r="I13" s="245"/>
      <c r="J13" s="245"/>
      <c r="K13" s="245"/>
      <c r="L13" s="245"/>
      <c r="M13" s="245"/>
      <c r="N13" s="245"/>
    </row>
    <row r="14" spans="1:14" ht="46.5" customHeight="1">
      <c r="A14" s="470" t="s">
        <v>1564</v>
      </c>
      <c r="B14" s="470" t="s">
        <v>1565</v>
      </c>
      <c r="C14" s="470"/>
      <c r="D14" s="470"/>
      <c r="E14" s="491" t="s">
        <v>1566</v>
      </c>
      <c r="F14" s="491"/>
      <c r="G14" s="491"/>
      <c r="H14" s="491" t="s">
        <v>1567</v>
      </c>
      <c r="I14" s="491"/>
      <c r="J14" s="491"/>
      <c r="K14" s="470" t="s">
        <v>1568</v>
      </c>
      <c r="L14" s="470" t="s">
        <v>1569</v>
      </c>
      <c r="M14" s="470" t="s">
        <v>1570</v>
      </c>
      <c r="N14" s="470" t="s">
        <v>1571</v>
      </c>
    </row>
    <row r="15" spans="1:14" ht="45.75" customHeight="1">
      <c r="A15" s="470"/>
      <c r="B15" s="470"/>
      <c r="C15" s="470"/>
      <c r="D15" s="470"/>
      <c r="E15" s="199" t="s">
        <v>1572</v>
      </c>
      <c r="F15" s="491" t="s">
        <v>1573</v>
      </c>
      <c r="G15" s="491"/>
      <c r="H15" s="200" t="s">
        <v>1574</v>
      </c>
      <c r="I15" s="491" t="s">
        <v>5</v>
      </c>
      <c r="J15" s="491"/>
      <c r="K15" s="470"/>
      <c r="L15" s="470"/>
      <c r="M15" s="470"/>
      <c r="N15" s="470"/>
    </row>
    <row r="16" spans="1:14" s="243" customFormat="1" ht="12.75">
      <c r="A16" s="240">
        <v>1</v>
      </c>
      <c r="B16" s="512">
        <f>A16+1</f>
        <v>2</v>
      </c>
      <c r="C16" s="512"/>
      <c r="D16" s="512"/>
      <c r="E16" s="242">
        <f>B16+1</f>
        <v>3</v>
      </c>
      <c r="F16" s="513">
        <f>E16+1</f>
        <v>4</v>
      </c>
      <c r="G16" s="513"/>
      <c r="H16" s="240">
        <f>F16+1</f>
        <v>5</v>
      </c>
      <c r="I16" s="513">
        <f>H16+1</f>
        <v>6</v>
      </c>
      <c r="J16" s="513"/>
      <c r="K16" s="240">
        <f>I16+1</f>
        <v>7</v>
      </c>
      <c r="L16" s="240">
        <f>K16+1</f>
        <v>8</v>
      </c>
      <c r="M16" s="240">
        <f>L16+1</f>
        <v>9</v>
      </c>
      <c r="N16" s="240">
        <f>M16+1</f>
        <v>10</v>
      </c>
    </row>
    <row r="17" spans="1:14" s="259" customFormat="1" ht="19.5" customHeight="1">
      <c r="A17" s="498" t="s">
        <v>1741</v>
      </c>
      <c r="B17" s="500" t="s">
        <v>1742</v>
      </c>
      <c r="C17" s="501"/>
      <c r="D17" s="502"/>
      <c r="E17" s="506">
        <v>510</v>
      </c>
      <c r="F17" s="508" t="s">
        <v>1577</v>
      </c>
      <c r="G17" s="509"/>
      <c r="H17" s="201">
        <v>76</v>
      </c>
      <c r="I17" s="486" t="s">
        <v>155</v>
      </c>
      <c r="J17" s="486"/>
      <c r="K17" s="494">
        <v>215</v>
      </c>
      <c r="L17" s="494">
        <v>1</v>
      </c>
      <c r="M17" s="494">
        <v>1</v>
      </c>
      <c r="N17" s="496">
        <v>356.99</v>
      </c>
    </row>
    <row r="18" spans="1:14" s="259" customFormat="1" ht="19.5" customHeight="1">
      <c r="A18" s="499"/>
      <c r="B18" s="503"/>
      <c r="C18" s="504"/>
      <c r="D18" s="505"/>
      <c r="E18" s="507"/>
      <c r="F18" s="510"/>
      <c r="G18" s="511"/>
      <c r="H18" s="201">
        <v>95</v>
      </c>
      <c r="I18" s="486" t="s">
        <v>1578</v>
      </c>
      <c r="J18" s="486"/>
      <c r="K18" s="495"/>
      <c r="L18" s="495"/>
      <c r="M18" s="495"/>
      <c r="N18" s="497"/>
    </row>
    <row r="19" spans="1:14" s="259" customFormat="1" ht="19.5" customHeight="1">
      <c r="A19" s="528"/>
      <c r="B19" s="503"/>
      <c r="C19" s="504"/>
      <c r="D19" s="505"/>
      <c r="E19" s="507"/>
      <c r="F19" s="510"/>
      <c r="G19" s="511"/>
      <c r="H19" s="201">
        <v>206</v>
      </c>
      <c r="I19" s="486" t="s">
        <v>1579</v>
      </c>
      <c r="J19" s="486"/>
      <c r="K19" s="495"/>
      <c r="L19" s="495"/>
      <c r="M19" s="495"/>
      <c r="N19" s="497"/>
    </row>
    <row r="20" spans="1:14" s="190" customFormat="1">
      <c r="A20" s="489" t="s">
        <v>1585</v>
      </c>
      <c r="B20" s="489"/>
      <c r="C20" s="489"/>
      <c r="D20" s="489"/>
      <c r="E20" s="489"/>
      <c r="F20" s="489"/>
      <c r="G20" s="489"/>
      <c r="H20" s="489"/>
      <c r="I20" s="489"/>
      <c r="J20" s="489"/>
      <c r="K20" s="489"/>
      <c r="L20" s="203"/>
      <c r="M20" s="203">
        <f>SUM(M17:M19)</f>
        <v>1</v>
      </c>
      <c r="N20" s="204">
        <f>SUM(N17:N19)</f>
        <v>356.99</v>
      </c>
    </row>
    <row r="21" spans="1:14" s="202" customFormat="1" ht="15.75">
      <c r="A21" s="205"/>
      <c r="B21" s="206"/>
      <c r="C21" s="206"/>
      <c r="D21" s="206"/>
      <c r="E21" s="205"/>
      <c r="F21" s="206"/>
      <c r="G21" s="206"/>
      <c r="H21" s="205"/>
      <c r="I21" s="207"/>
      <c r="J21" s="207"/>
      <c r="K21" s="208"/>
      <c r="L21" s="208"/>
      <c r="M21" s="208"/>
      <c r="N21" s="209"/>
    </row>
    <row r="22" spans="1:14" s="202" customFormat="1" ht="15.75">
      <c r="A22" s="245" t="s">
        <v>1586</v>
      </c>
      <c r="B22" s="245"/>
      <c r="C22" s="245"/>
      <c r="D22" s="245"/>
      <c r="E22" s="245"/>
      <c r="F22" s="245"/>
      <c r="G22" s="245"/>
      <c r="H22" s="245"/>
      <c r="I22" s="245"/>
      <c r="J22" s="245"/>
      <c r="K22" s="245"/>
      <c r="L22" s="245"/>
      <c r="M22" s="245"/>
      <c r="N22" s="245"/>
    </row>
    <row r="23" spans="1:14" s="190" customFormat="1" ht="54.75" customHeight="1">
      <c r="A23" s="470" t="s">
        <v>1587</v>
      </c>
      <c r="B23" s="470" t="s">
        <v>1564</v>
      </c>
      <c r="C23" s="470" t="s">
        <v>1565</v>
      </c>
      <c r="D23" s="470"/>
      <c r="E23" s="470"/>
      <c r="F23" s="470"/>
      <c r="G23" s="470"/>
      <c r="H23" s="493" t="s">
        <v>1588</v>
      </c>
      <c r="I23" s="493"/>
      <c r="J23" s="493"/>
      <c r="K23" s="470" t="s">
        <v>1568</v>
      </c>
      <c r="L23" s="470" t="s">
        <v>1569</v>
      </c>
      <c r="M23" s="470" t="s">
        <v>1570</v>
      </c>
      <c r="N23" s="470" t="s">
        <v>1571</v>
      </c>
    </row>
    <row r="24" spans="1:14" s="190" customFormat="1" ht="40.5" customHeight="1">
      <c r="A24" s="470"/>
      <c r="B24" s="470"/>
      <c r="C24" s="470"/>
      <c r="D24" s="470"/>
      <c r="E24" s="470"/>
      <c r="F24" s="470"/>
      <c r="G24" s="470"/>
      <c r="H24" s="199" t="s">
        <v>1572</v>
      </c>
      <c r="I24" s="491" t="s">
        <v>1573</v>
      </c>
      <c r="J24" s="491"/>
      <c r="K24" s="470"/>
      <c r="L24" s="470"/>
      <c r="M24" s="470"/>
      <c r="N24" s="470"/>
    </row>
    <row r="25" spans="1:14" s="241" customFormat="1" ht="12.75">
      <c r="A25" s="240">
        <v>1</v>
      </c>
      <c r="B25" s="240">
        <f>A25+1</f>
        <v>2</v>
      </c>
      <c r="C25" s="513">
        <f>B25+1</f>
        <v>3</v>
      </c>
      <c r="D25" s="513"/>
      <c r="E25" s="513"/>
      <c r="F25" s="513"/>
      <c r="G25" s="513"/>
      <c r="H25" s="240">
        <f>C25+1</f>
        <v>4</v>
      </c>
      <c r="I25" s="513">
        <f>H25+1</f>
        <v>5</v>
      </c>
      <c r="J25" s="513"/>
      <c r="K25" s="240">
        <f>I25+1</f>
        <v>6</v>
      </c>
      <c r="L25" s="240">
        <f>K25+1</f>
        <v>7</v>
      </c>
      <c r="M25" s="240">
        <f>L25+1</f>
        <v>8</v>
      </c>
      <c r="N25" s="240">
        <f>M25+1</f>
        <v>9</v>
      </c>
    </row>
    <row r="26" spans="1:14" s="247" customFormat="1" ht="18.95" customHeight="1">
      <c r="A26" s="210">
        <v>9500000</v>
      </c>
      <c r="B26" s="231" t="s">
        <v>1594</v>
      </c>
      <c r="C26" s="487" t="s">
        <v>1595</v>
      </c>
      <c r="D26" s="490"/>
      <c r="E26" s="490"/>
      <c r="F26" s="490"/>
      <c r="G26" s="488"/>
      <c r="H26" s="201">
        <v>950</v>
      </c>
      <c r="I26" s="487" t="s">
        <v>1591</v>
      </c>
      <c r="J26" s="488"/>
      <c r="K26" s="211">
        <v>215</v>
      </c>
      <c r="L26" s="211">
        <v>2</v>
      </c>
      <c r="M26" s="211">
        <v>1</v>
      </c>
      <c r="N26" s="210">
        <v>57.27</v>
      </c>
    </row>
    <row r="27" spans="1:14" s="247" customFormat="1" ht="18.95" customHeight="1">
      <c r="A27" s="210">
        <v>9500000</v>
      </c>
      <c r="B27" s="213" t="s">
        <v>1596</v>
      </c>
      <c r="C27" s="487" t="s">
        <v>1597</v>
      </c>
      <c r="D27" s="490"/>
      <c r="E27" s="490"/>
      <c r="F27" s="490"/>
      <c r="G27" s="488"/>
      <c r="H27" s="201">
        <v>950</v>
      </c>
      <c r="I27" s="487" t="s">
        <v>1591</v>
      </c>
      <c r="J27" s="488"/>
      <c r="K27" s="211">
        <v>215</v>
      </c>
      <c r="L27" s="211">
        <v>1</v>
      </c>
      <c r="M27" s="211">
        <v>1</v>
      </c>
      <c r="N27" s="210">
        <v>38.18</v>
      </c>
    </row>
    <row r="28" spans="1:14" s="247" customFormat="1" ht="18.95" customHeight="1">
      <c r="A28" s="210">
        <v>9500000</v>
      </c>
      <c r="B28" s="214" t="s">
        <v>1598</v>
      </c>
      <c r="C28" s="486" t="s">
        <v>1599</v>
      </c>
      <c r="D28" s="486"/>
      <c r="E28" s="486"/>
      <c r="F28" s="486"/>
      <c r="G28" s="486"/>
      <c r="H28" s="201">
        <v>950</v>
      </c>
      <c r="I28" s="487" t="s">
        <v>1591</v>
      </c>
      <c r="J28" s="488"/>
      <c r="K28" s="211">
        <v>215</v>
      </c>
      <c r="L28" s="211">
        <v>2</v>
      </c>
      <c r="M28" s="211">
        <v>1</v>
      </c>
      <c r="N28" s="210">
        <v>38.18</v>
      </c>
    </row>
    <row r="29" spans="1:14" s="247" customFormat="1" ht="30" customHeight="1">
      <c r="A29" s="210">
        <v>9500000</v>
      </c>
      <c r="B29" s="214" t="s">
        <v>1600</v>
      </c>
      <c r="C29" s="486" t="s">
        <v>1601</v>
      </c>
      <c r="D29" s="486"/>
      <c r="E29" s="486"/>
      <c r="F29" s="486"/>
      <c r="G29" s="486"/>
      <c r="H29" s="201">
        <v>950</v>
      </c>
      <c r="I29" s="487" t="s">
        <v>1591</v>
      </c>
      <c r="J29" s="488"/>
      <c r="K29" s="211">
        <v>215</v>
      </c>
      <c r="L29" s="211">
        <v>2</v>
      </c>
      <c r="M29" s="211">
        <v>1</v>
      </c>
      <c r="N29" s="210">
        <v>57.27</v>
      </c>
    </row>
    <row r="30" spans="1:14" s="247" customFormat="1" ht="18.95" customHeight="1">
      <c r="A30" s="210">
        <v>9500000</v>
      </c>
      <c r="B30" s="214" t="s">
        <v>1602</v>
      </c>
      <c r="C30" s="486" t="s">
        <v>1603</v>
      </c>
      <c r="D30" s="486"/>
      <c r="E30" s="486"/>
      <c r="F30" s="486"/>
      <c r="G30" s="486"/>
      <c r="H30" s="201">
        <v>950</v>
      </c>
      <c r="I30" s="487" t="s">
        <v>1591</v>
      </c>
      <c r="J30" s="488"/>
      <c r="K30" s="211">
        <v>215</v>
      </c>
      <c r="L30" s="211">
        <v>2</v>
      </c>
      <c r="M30" s="211">
        <v>1</v>
      </c>
      <c r="N30" s="210">
        <v>57.27</v>
      </c>
    </row>
    <row r="31" spans="1:14" s="247" customFormat="1" ht="18.95" customHeight="1">
      <c r="A31" s="210">
        <v>9500000</v>
      </c>
      <c r="B31" s="214" t="s">
        <v>1604</v>
      </c>
      <c r="C31" s="486" t="s">
        <v>1605</v>
      </c>
      <c r="D31" s="486"/>
      <c r="E31" s="486"/>
      <c r="F31" s="486"/>
      <c r="G31" s="486"/>
      <c r="H31" s="201">
        <v>950</v>
      </c>
      <c r="I31" s="487" t="s">
        <v>1591</v>
      </c>
      <c r="J31" s="488"/>
      <c r="K31" s="211">
        <v>215</v>
      </c>
      <c r="L31" s="211">
        <v>1</v>
      </c>
      <c r="M31" s="211">
        <v>1</v>
      </c>
      <c r="N31" s="210">
        <v>50</v>
      </c>
    </row>
    <row r="32" spans="1:14">
      <c r="A32" s="489" t="s">
        <v>1585</v>
      </c>
      <c r="B32" s="489"/>
      <c r="C32" s="489"/>
      <c r="D32" s="489"/>
      <c r="E32" s="489"/>
      <c r="F32" s="489"/>
      <c r="G32" s="489"/>
      <c r="H32" s="489"/>
      <c r="I32" s="489"/>
      <c r="J32" s="489"/>
      <c r="K32" s="489"/>
      <c r="L32" s="215"/>
      <c r="M32" s="215">
        <f>SUM(M26:M31)</f>
        <v>6</v>
      </c>
      <c r="N32" s="204">
        <f>SUM(N26:N31)</f>
        <v>298.17</v>
      </c>
    </row>
    <row r="33" spans="1:14" ht="9.75" customHeight="1">
      <c r="A33" s="216"/>
      <c r="B33" s="216"/>
      <c r="C33" s="216"/>
      <c r="D33" s="217"/>
      <c r="E33" s="205"/>
      <c r="F33" s="205"/>
      <c r="G33" s="218"/>
      <c r="H33" s="218"/>
      <c r="I33" s="218"/>
      <c r="J33" s="218"/>
      <c r="K33" s="208"/>
      <c r="L33" s="208"/>
      <c r="M33" s="208"/>
      <c r="N33" s="219"/>
    </row>
    <row r="34" spans="1:14">
      <c r="A34" s="216"/>
      <c r="B34" s="216"/>
      <c r="C34" s="216"/>
      <c r="D34" s="217"/>
      <c r="E34" s="205"/>
      <c r="F34" s="205"/>
      <c r="G34" s="218"/>
      <c r="H34" s="218"/>
      <c r="I34" s="218"/>
      <c r="J34" s="218"/>
      <c r="K34" s="220" t="s">
        <v>17</v>
      </c>
      <c r="L34" s="208"/>
      <c r="M34" s="208"/>
      <c r="N34" s="221">
        <f>N20+N32</f>
        <v>655.16000000000008</v>
      </c>
    </row>
    <row r="35" spans="1:14" s="21" customFormat="1" ht="15.75">
      <c r="D35" s="222"/>
      <c r="E35" s="222"/>
      <c r="F35" s="223"/>
      <c r="G35" s="223"/>
      <c r="H35" s="223"/>
      <c r="I35" s="223"/>
      <c r="J35" s="126" t="s">
        <v>123</v>
      </c>
      <c r="K35" s="208"/>
      <c r="L35" s="208"/>
      <c r="M35" s="208"/>
      <c r="N35" s="219"/>
    </row>
    <row r="36" spans="1:14" s="21" customFormat="1" ht="15.75">
      <c r="A36" s="216"/>
      <c r="B36" s="216"/>
      <c r="C36" s="216"/>
      <c r="D36" s="217"/>
      <c r="E36" s="205"/>
      <c r="F36" s="205"/>
      <c r="G36" s="218"/>
      <c r="H36" s="218"/>
      <c r="I36" s="218"/>
      <c r="J36" s="218"/>
      <c r="K36" s="208"/>
      <c r="L36" s="208"/>
      <c r="M36" s="208"/>
      <c r="N36" s="219"/>
    </row>
    <row r="38" spans="1:14">
      <c r="N38" s="235"/>
    </row>
  </sheetData>
  <mergeCells count="52">
    <mergeCell ref="A7:N7"/>
    <mergeCell ref="A9:N9"/>
    <mergeCell ref="A11:N11"/>
    <mergeCell ref="A14:A15"/>
    <mergeCell ref="B14:D15"/>
    <mergeCell ref="E14:G14"/>
    <mergeCell ref="H14:J14"/>
    <mergeCell ref="K14:K15"/>
    <mergeCell ref="L14:L15"/>
    <mergeCell ref="M14:M15"/>
    <mergeCell ref="N14:N15"/>
    <mergeCell ref="F15:G15"/>
    <mergeCell ref="I15:J15"/>
    <mergeCell ref="B16:D16"/>
    <mergeCell ref="F16:G16"/>
    <mergeCell ref="I16:J16"/>
    <mergeCell ref="A20:K20"/>
    <mergeCell ref="A17:A19"/>
    <mergeCell ref="B17:D19"/>
    <mergeCell ref="E17:E19"/>
    <mergeCell ref="F17:G19"/>
    <mergeCell ref="I17:J17"/>
    <mergeCell ref="K17:K19"/>
    <mergeCell ref="L17:L19"/>
    <mergeCell ref="M17:M19"/>
    <mergeCell ref="N17:N19"/>
    <mergeCell ref="I18:J18"/>
    <mergeCell ref="I19:J19"/>
    <mergeCell ref="C26:G26"/>
    <mergeCell ref="I26:J26"/>
    <mergeCell ref="A23:A24"/>
    <mergeCell ref="B23:B24"/>
    <mergeCell ref="C23:G24"/>
    <mergeCell ref="H23:J23"/>
    <mergeCell ref="M23:M24"/>
    <mergeCell ref="N23:N24"/>
    <mergeCell ref="I24:J24"/>
    <mergeCell ref="C25:G25"/>
    <mergeCell ref="I25:J25"/>
    <mergeCell ref="K23:K24"/>
    <mergeCell ref="L23:L24"/>
    <mergeCell ref="C27:G27"/>
    <mergeCell ref="I27:J27"/>
    <mergeCell ref="C28:G28"/>
    <mergeCell ref="I28:J28"/>
    <mergeCell ref="C29:G29"/>
    <mergeCell ref="I29:J29"/>
    <mergeCell ref="C30:G30"/>
    <mergeCell ref="I30:J30"/>
    <mergeCell ref="C31:G31"/>
    <mergeCell ref="I31:J31"/>
    <mergeCell ref="A32:K32"/>
  </mergeCells>
  <conditionalFormatting sqref="E36:F36 D35:F35 E34:I34 E33:G33 G35:I36 I33 J33:J36 E24:F25 C26:C30 H26:H33 E17 E20:E22">
    <cfRule type="cellIs" dxfId="9" priority="2" operator="equal">
      <formula>"посещение по неотложной помощи"</formula>
    </cfRule>
  </conditionalFormatting>
  <conditionalFormatting sqref="C30">
    <cfRule type="cellIs" dxfId="8" priority="1" operator="equal">
      <formula>"посещение по неотложной помощи"</formula>
    </cfRule>
  </conditionalFormatting>
  <printOptions horizontalCentered="1"/>
  <pageMargins left="0.59055118110236227" right="0.59055118110236227" top="1.1811023622047245" bottom="0.39370078740157483" header="0.31496062992125984" footer="0.15748031496062992"/>
  <pageSetup paperSize="9" scale="6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63"/>
  <sheetViews>
    <sheetView zoomScale="75" zoomScaleNormal="75" workbookViewId="0">
      <pane ySplit="16" topLeftCell="A62" activePane="bottomLeft" state="frozen"/>
      <selection activeCell="A9" sqref="A9:XFD9"/>
      <selection pane="bottomLeft" activeCell="A63" sqref="A63:XFD63"/>
    </sheetView>
  </sheetViews>
  <sheetFormatPr defaultColWidth="7.625" defaultRowHeight="18.75"/>
  <cols>
    <col min="1" max="1" width="18.25" style="404" customWidth="1"/>
    <col min="2" max="2" width="18.25" style="356" customWidth="1"/>
    <col min="3" max="3" width="28.25" style="356" customWidth="1"/>
    <col min="4" max="4" width="16.375" style="356" customWidth="1"/>
    <col min="5" max="5" width="39.375" style="356" customWidth="1"/>
    <col min="6" max="6" width="10.25" style="360" customWidth="1"/>
    <col min="7" max="7" width="33.75" style="356" customWidth="1"/>
    <col min="8" max="8" width="11.125" style="360" customWidth="1"/>
    <col min="9" max="10" width="11.125" style="334" customWidth="1"/>
    <col min="11" max="11" width="34.375" style="334" customWidth="1"/>
    <col min="12" max="94" width="24.25" style="334" customWidth="1"/>
    <col min="95" max="16384" width="7.625" style="404"/>
  </cols>
  <sheetData>
    <row r="1" spans="1:94" s="188" customFormat="1" ht="18">
      <c r="B1" s="189"/>
      <c r="C1" s="189"/>
      <c r="D1" s="189"/>
      <c r="K1" s="10" t="s">
        <v>2364</v>
      </c>
    </row>
    <row r="2" spans="1:94" s="188" customFormat="1" ht="18">
      <c r="B2" s="189"/>
      <c r="C2" s="189"/>
      <c r="D2" s="189"/>
      <c r="K2" s="11" t="s">
        <v>92</v>
      </c>
    </row>
    <row r="3" spans="1:94" s="188" customFormat="1" ht="18">
      <c r="B3" s="189"/>
      <c r="C3" s="189"/>
      <c r="D3" s="189"/>
      <c r="K3" s="12" t="s">
        <v>1780</v>
      </c>
    </row>
    <row r="4" spans="1:94" s="9" customFormat="1" ht="18">
      <c r="A4" s="21"/>
      <c r="B4" s="21"/>
      <c r="C4" s="21"/>
      <c r="D4" s="21"/>
      <c r="E4" s="21"/>
      <c r="F4" s="21"/>
      <c r="G4" s="21"/>
      <c r="H4" s="21"/>
      <c r="I4" s="21"/>
      <c r="J4" s="21"/>
      <c r="K4" s="194" t="s">
        <v>2363</v>
      </c>
    </row>
    <row r="5" spans="1:94">
      <c r="B5" s="405"/>
      <c r="C5" s="405"/>
      <c r="D5" s="405"/>
      <c r="E5" s="405"/>
      <c r="F5" s="405"/>
      <c r="G5" s="405"/>
      <c r="H5" s="405"/>
      <c r="I5" s="405"/>
      <c r="J5" s="404"/>
      <c r="K5" s="195" t="s">
        <v>0</v>
      </c>
      <c r="L5" s="405"/>
      <c r="M5" s="405"/>
      <c r="N5" s="405"/>
      <c r="O5" s="405"/>
      <c r="P5" s="405"/>
      <c r="Q5" s="405"/>
      <c r="R5" s="405"/>
      <c r="S5" s="405"/>
      <c r="T5" s="405"/>
      <c r="U5" s="405"/>
      <c r="V5" s="405"/>
      <c r="W5" s="405"/>
      <c r="X5" s="405"/>
      <c r="Y5" s="405"/>
      <c r="Z5" s="405"/>
      <c r="AA5" s="405"/>
      <c r="AB5" s="405"/>
      <c r="AC5" s="405"/>
      <c r="AD5" s="405"/>
      <c r="AE5" s="405"/>
      <c r="AF5" s="405"/>
      <c r="AG5" s="405"/>
      <c r="AH5" s="405"/>
      <c r="AI5" s="405"/>
      <c r="AJ5" s="405"/>
      <c r="AK5" s="405"/>
      <c r="AL5" s="405"/>
      <c r="AM5" s="405"/>
      <c r="AN5" s="405"/>
      <c r="AO5" s="405"/>
      <c r="AP5" s="405"/>
      <c r="AQ5" s="405"/>
      <c r="AR5" s="405"/>
      <c r="AS5" s="405"/>
      <c r="AT5" s="405"/>
      <c r="AU5" s="405"/>
      <c r="AV5" s="405"/>
      <c r="AW5" s="405"/>
      <c r="AX5" s="405"/>
      <c r="AY5" s="405"/>
      <c r="AZ5" s="405"/>
      <c r="BA5" s="405"/>
      <c r="BB5" s="405"/>
      <c r="BC5" s="405"/>
      <c r="BD5" s="405"/>
      <c r="BE5" s="405"/>
      <c r="BF5" s="405"/>
      <c r="BG5" s="405"/>
      <c r="BH5" s="405"/>
      <c r="BI5" s="405"/>
      <c r="BJ5" s="405"/>
      <c r="BK5" s="405"/>
      <c r="BL5" s="405"/>
      <c r="BM5" s="405"/>
      <c r="BN5" s="405"/>
      <c r="BO5" s="405"/>
      <c r="BP5" s="405"/>
      <c r="BQ5" s="405"/>
      <c r="BR5" s="405"/>
      <c r="BS5" s="405"/>
      <c r="BT5" s="405"/>
      <c r="BU5" s="405"/>
      <c r="BV5" s="405"/>
      <c r="BW5" s="405"/>
      <c r="BX5" s="405"/>
      <c r="BY5" s="405"/>
      <c r="BZ5" s="405"/>
      <c r="CA5" s="405"/>
      <c r="CB5" s="405"/>
      <c r="CC5" s="405"/>
      <c r="CD5" s="405"/>
      <c r="CE5" s="405"/>
      <c r="CF5" s="405"/>
      <c r="CG5" s="405"/>
      <c r="CH5" s="405"/>
      <c r="CI5" s="405"/>
      <c r="CJ5" s="405"/>
      <c r="CK5" s="405"/>
      <c r="CL5" s="405"/>
      <c r="CM5" s="405"/>
      <c r="CN5" s="405"/>
      <c r="CO5" s="405"/>
      <c r="CP5" s="404"/>
    </row>
    <row r="6" spans="1:94" s="559" customFormat="1" ht="18">
      <c r="A6" s="558"/>
      <c r="B6" s="558"/>
      <c r="C6" s="558"/>
      <c r="D6" s="558"/>
      <c r="E6" s="558"/>
      <c r="F6" s="558"/>
      <c r="G6" s="558"/>
      <c r="H6" s="558"/>
      <c r="I6" s="558"/>
      <c r="J6" s="558"/>
      <c r="K6" s="558"/>
    </row>
    <row r="7" spans="1:94" ht="45" customHeight="1">
      <c r="A7" s="461" t="s">
        <v>2108</v>
      </c>
      <c r="B7" s="461"/>
      <c r="C7" s="461"/>
      <c r="D7" s="461"/>
      <c r="E7" s="461"/>
      <c r="F7" s="461"/>
      <c r="G7" s="461"/>
      <c r="H7" s="461"/>
      <c r="I7" s="461"/>
      <c r="J7" s="461"/>
      <c r="K7" s="461"/>
      <c r="L7" s="560"/>
      <c r="M7" s="560"/>
      <c r="N7" s="560"/>
      <c r="O7" s="560"/>
      <c r="P7" s="560"/>
      <c r="Q7" s="560"/>
      <c r="R7" s="560"/>
      <c r="S7" s="560"/>
      <c r="T7" s="560"/>
      <c r="U7" s="560"/>
      <c r="V7" s="560"/>
      <c r="W7" s="560"/>
      <c r="X7" s="405"/>
      <c r="Y7" s="405"/>
      <c r="Z7" s="405"/>
      <c r="AA7" s="405"/>
      <c r="AB7" s="405"/>
      <c r="AC7" s="405"/>
      <c r="AD7" s="405"/>
      <c r="AE7" s="405"/>
      <c r="AF7" s="405"/>
      <c r="AG7" s="405"/>
      <c r="AH7" s="405"/>
      <c r="AI7" s="405"/>
      <c r="AJ7" s="405"/>
      <c r="AK7" s="405"/>
      <c r="AL7" s="405"/>
      <c r="AM7" s="405"/>
      <c r="AN7" s="405"/>
      <c r="AO7" s="405"/>
      <c r="AP7" s="405"/>
      <c r="AQ7" s="405"/>
      <c r="AR7" s="405"/>
      <c r="AS7" s="405"/>
      <c r="AT7" s="405"/>
      <c r="AU7" s="405"/>
      <c r="AV7" s="405"/>
      <c r="AW7" s="405"/>
      <c r="AX7" s="405"/>
      <c r="AY7" s="405"/>
      <c r="AZ7" s="405"/>
      <c r="BA7" s="405"/>
      <c r="BB7" s="405"/>
      <c r="BC7" s="405"/>
      <c r="BD7" s="405"/>
      <c r="BE7" s="405"/>
      <c r="BF7" s="405"/>
      <c r="BG7" s="405"/>
      <c r="BH7" s="405"/>
      <c r="BI7" s="405"/>
      <c r="BJ7" s="405"/>
      <c r="BK7" s="405"/>
      <c r="BL7" s="405"/>
      <c r="BM7" s="405"/>
      <c r="BN7" s="405"/>
      <c r="BO7" s="405"/>
      <c r="BP7" s="405"/>
      <c r="BQ7" s="405"/>
      <c r="BR7" s="405"/>
      <c r="BS7" s="405"/>
      <c r="BT7" s="405"/>
      <c r="BU7" s="405"/>
      <c r="BV7" s="405"/>
      <c r="BW7" s="405"/>
      <c r="BX7" s="405"/>
      <c r="BY7" s="405"/>
      <c r="BZ7" s="405"/>
      <c r="CA7" s="405"/>
      <c r="CB7" s="405"/>
      <c r="CC7" s="405"/>
      <c r="CD7" s="405"/>
      <c r="CE7" s="405"/>
      <c r="CF7" s="405"/>
      <c r="CG7" s="405"/>
      <c r="CH7" s="405"/>
      <c r="CI7" s="405"/>
      <c r="CJ7" s="405"/>
      <c r="CK7" s="405"/>
      <c r="CL7" s="405"/>
      <c r="CM7" s="405"/>
      <c r="CN7" s="405"/>
      <c r="CO7" s="405"/>
      <c r="CP7" s="404"/>
    </row>
    <row r="8" spans="1:94" ht="9" customHeight="1">
      <c r="B8" s="424"/>
      <c r="C8" s="424"/>
      <c r="D8" s="424"/>
      <c r="E8" s="424"/>
      <c r="F8" s="424"/>
      <c r="G8" s="424"/>
      <c r="H8" s="424"/>
      <c r="I8" s="424"/>
      <c r="J8" s="424"/>
      <c r="K8" s="405"/>
      <c r="L8" s="405"/>
      <c r="M8" s="405"/>
      <c r="N8" s="405"/>
      <c r="O8" s="405"/>
      <c r="P8" s="405"/>
      <c r="Q8" s="405"/>
      <c r="R8" s="405"/>
      <c r="S8" s="405"/>
      <c r="T8" s="405"/>
      <c r="U8" s="405"/>
      <c r="V8" s="405"/>
      <c r="W8" s="405"/>
      <c r="X8" s="405"/>
      <c r="Y8" s="405"/>
      <c r="Z8" s="405"/>
      <c r="AA8" s="405"/>
      <c r="AB8" s="405"/>
      <c r="AC8" s="405"/>
      <c r="AD8" s="405"/>
      <c r="AE8" s="405"/>
      <c r="AF8" s="405"/>
      <c r="AG8" s="405"/>
      <c r="AH8" s="405"/>
      <c r="AI8" s="405"/>
      <c r="AJ8" s="405"/>
      <c r="AK8" s="405"/>
      <c r="AL8" s="405"/>
      <c r="AM8" s="405"/>
      <c r="AN8" s="405"/>
      <c r="AO8" s="405"/>
      <c r="AP8" s="405"/>
      <c r="AQ8" s="405"/>
      <c r="AR8" s="405"/>
      <c r="AS8" s="405"/>
      <c r="AT8" s="405"/>
      <c r="AU8" s="405"/>
      <c r="AV8" s="405"/>
      <c r="AW8" s="405"/>
      <c r="AX8" s="405"/>
      <c r="AY8" s="405"/>
      <c r="AZ8" s="405"/>
      <c r="BA8" s="405"/>
      <c r="BB8" s="405"/>
      <c r="BC8" s="405"/>
      <c r="BD8" s="405"/>
      <c r="BE8" s="405"/>
      <c r="BF8" s="405"/>
      <c r="BG8" s="405"/>
      <c r="BH8" s="405"/>
      <c r="BI8" s="405"/>
      <c r="BJ8" s="405"/>
      <c r="BK8" s="405"/>
      <c r="BL8" s="405"/>
      <c r="BM8" s="405"/>
      <c r="BN8" s="405"/>
      <c r="BO8" s="405"/>
      <c r="BP8" s="405"/>
      <c r="BQ8" s="405"/>
      <c r="BR8" s="405"/>
      <c r="BS8" s="405"/>
      <c r="BT8" s="405"/>
      <c r="BU8" s="405"/>
      <c r="BV8" s="405"/>
      <c r="BW8" s="405"/>
      <c r="BX8" s="405"/>
      <c r="BY8" s="405"/>
      <c r="BZ8" s="405"/>
      <c r="CA8" s="405"/>
      <c r="CB8" s="405"/>
      <c r="CC8" s="405"/>
      <c r="CD8" s="405"/>
      <c r="CE8" s="405"/>
      <c r="CF8" s="405"/>
      <c r="CG8" s="405"/>
      <c r="CH8" s="405"/>
      <c r="CI8" s="405"/>
      <c r="CJ8" s="405"/>
      <c r="CK8" s="405"/>
      <c r="CL8" s="405"/>
      <c r="CM8" s="405"/>
      <c r="CN8" s="405"/>
      <c r="CO8" s="405"/>
      <c r="CP8" s="404"/>
    </row>
    <row r="9" spans="1:94" ht="45" customHeight="1">
      <c r="A9" s="561" t="s">
        <v>2109</v>
      </c>
      <c r="B9" s="561"/>
      <c r="C9" s="561"/>
      <c r="D9" s="561"/>
      <c r="E9" s="561"/>
      <c r="F9" s="561"/>
      <c r="G9" s="561"/>
      <c r="H9" s="561"/>
      <c r="I9" s="561"/>
      <c r="J9" s="561"/>
      <c r="K9" s="561"/>
      <c r="L9" s="405"/>
      <c r="M9" s="405"/>
      <c r="N9" s="405"/>
      <c r="O9" s="405"/>
      <c r="P9" s="405"/>
      <c r="Q9" s="405"/>
      <c r="R9" s="405"/>
      <c r="S9" s="405"/>
      <c r="T9" s="405"/>
      <c r="U9" s="405"/>
      <c r="V9" s="405"/>
      <c r="W9" s="405"/>
      <c r="X9" s="405"/>
      <c r="Y9" s="405"/>
      <c r="Z9" s="405"/>
      <c r="AA9" s="405"/>
      <c r="AB9" s="405"/>
      <c r="AC9" s="405"/>
      <c r="AD9" s="405"/>
      <c r="AE9" s="405"/>
      <c r="AF9" s="405"/>
      <c r="AG9" s="405"/>
      <c r="AH9" s="405"/>
      <c r="AI9" s="405"/>
      <c r="AJ9" s="405"/>
      <c r="AK9" s="405"/>
      <c r="AL9" s="405"/>
      <c r="AM9" s="405"/>
      <c r="AN9" s="405"/>
      <c r="AO9" s="405"/>
      <c r="AP9" s="405"/>
      <c r="AQ9" s="405"/>
      <c r="AR9" s="405"/>
      <c r="AS9" s="405"/>
      <c r="AT9" s="405"/>
      <c r="AU9" s="405"/>
      <c r="AV9" s="405"/>
      <c r="AW9" s="405"/>
      <c r="AX9" s="405"/>
      <c r="AY9" s="405"/>
      <c r="AZ9" s="405"/>
      <c r="BA9" s="405"/>
      <c r="BB9" s="405"/>
      <c r="BC9" s="405"/>
      <c r="BD9" s="405"/>
      <c r="BE9" s="405"/>
      <c r="BF9" s="405"/>
      <c r="BG9" s="405"/>
      <c r="BH9" s="405"/>
      <c r="BI9" s="405"/>
      <c r="BJ9" s="405"/>
      <c r="BK9" s="405"/>
      <c r="BL9" s="405"/>
      <c r="BM9" s="405"/>
      <c r="BN9" s="405"/>
      <c r="BO9" s="405"/>
      <c r="BP9" s="405"/>
      <c r="BQ9" s="405"/>
      <c r="BR9" s="405"/>
      <c r="BS9" s="405"/>
      <c r="BT9" s="405"/>
      <c r="BU9" s="405"/>
      <c r="BV9" s="405"/>
      <c r="BW9" s="405"/>
      <c r="BX9" s="405"/>
      <c r="BY9" s="405"/>
      <c r="BZ9" s="405"/>
      <c r="CA9" s="405"/>
      <c r="CB9" s="405"/>
      <c r="CC9" s="405"/>
      <c r="CD9" s="405"/>
      <c r="CE9" s="405"/>
      <c r="CF9" s="405"/>
      <c r="CG9" s="405"/>
      <c r="CH9" s="405"/>
      <c r="CI9" s="405"/>
      <c r="CJ9" s="405"/>
      <c r="CK9" s="405"/>
      <c r="CL9" s="405"/>
      <c r="CM9" s="405"/>
      <c r="CN9" s="405"/>
      <c r="CO9" s="405"/>
      <c r="CP9" s="404"/>
    </row>
    <row r="10" spans="1:94" s="407" customFormat="1" ht="9" customHeight="1">
      <c r="B10" s="424"/>
      <c r="C10" s="424"/>
      <c r="D10" s="424"/>
      <c r="E10" s="424"/>
      <c r="F10" s="408"/>
      <c r="G10" s="424"/>
      <c r="H10" s="424"/>
    </row>
    <row r="11" spans="1:94" s="407" customFormat="1" ht="45" customHeight="1">
      <c r="A11" s="462" t="s">
        <v>2106</v>
      </c>
      <c r="B11" s="462"/>
      <c r="C11" s="462"/>
      <c r="D11" s="462"/>
      <c r="E11" s="462"/>
      <c r="F11" s="462"/>
      <c r="G11" s="462"/>
      <c r="H11" s="462"/>
      <c r="I11" s="462"/>
      <c r="J11" s="462"/>
      <c r="K11" s="462"/>
    </row>
    <row r="12" spans="1:94" s="407" customFormat="1" ht="9.9499999999999993" customHeight="1">
      <c r="A12" s="425"/>
      <c r="B12" s="425"/>
      <c r="C12" s="425"/>
      <c r="D12" s="425"/>
      <c r="E12" s="425"/>
      <c r="F12" s="425"/>
      <c r="G12" s="425"/>
      <c r="H12" s="425"/>
      <c r="I12" s="425"/>
      <c r="J12" s="425"/>
      <c r="K12" s="425"/>
    </row>
    <row r="13" spans="1:94">
      <c r="A13" s="562" t="s">
        <v>2110</v>
      </c>
      <c r="B13" s="405"/>
      <c r="C13" s="405"/>
      <c r="D13" s="405"/>
      <c r="E13" s="405"/>
      <c r="F13" s="405"/>
      <c r="G13" s="405"/>
      <c r="H13" s="405"/>
      <c r="I13" s="405"/>
      <c r="J13" s="405"/>
      <c r="K13" s="405"/>
      <c r="L13" s="405"/>
      <c r="M13" s="405"/>
      <c r="N13" s="405"/>
      <c r="O13" s="405"/>
      <c r="P13" s="405"/>
      <c r="Q13" s="405"/>
      <c r="R13" s="405"/>
      <c r="S13" s="405"/>
      <c r="T13" s="405"/>
      <c r="U13" s="405"/>
      <c r="V13" s="405"/>
      <c r="W13" s="405"/>
      <c r="X13" s="405"/>
      <c r="Y13" s="405"/>
      <c r="Z13" s="405"/>
      <c r="AA13" s="405"/>
      <c r="AB13" s="405"/>
      <c r="AC13" s="405"/>
      <c r="AD13" s="405"/>
      <c r="AE13" s="405"/>
      <c r="AF13" s="405"/>
      <c r="AG13" s="405"/>
      <c r="AH13" s="405"/>
      <c r="AI13" s="405"/>
      <c r="AJ13" s="405"/>
      <c r="AK13" s="405"/>
      <c r="AL13" s="405"/>
      <c r="AM13" s="405"/>
      <c r="AN13" s="405"/>
      <c r="AO13" s="405"/>
      <c r="AP13" s="405"/>
      <c r="AQ13" s="405"/>
      <c r="AR13" s="405"/>
      <c r="AS13" s="405"/>
      <c r="AT13" s="405"/>
      <c r="AU13" s="405"/>
      <c r="AV13" s="405"/>
      <c r="AW13" s="405"/>
      <c r="AX13" s="405"/>
      <c r="AY13" s="405"/>
      <c r="AZ13" s="405"/>
      <c r="BA13" s="405"/>
      <c r="BB13" s="405"/>
      <c r="BC13" s="405"/>
      <c r="BD13" s="405"/>
      <c r="BE13" s="405"/>
      <c r="BF13" s="405"/>
      <c r="BG13" s="405"/>
      <c r="BH13" s="405"/>
      <c r="BI13" s="405"/>
      <c r="BJ13" s="405"/>
      <c r="BK13" s="405"/>
      <c r="BL13" s="405"/>
      <c r="BM13" s="405"/>
      <c r="BN13" s="405"/>
      <c r="BO13" s="405"/>
      <c r="BP13" s="405"/>
      <c r="BQ13" s="405"/>
      <c r="BR13" s="405"/>
      <c r="BS13" s="405"/>
      <c r="BT13" s="405"/>
      <c r="BU13" s="405"/>
      <c r="BV13" s="405"/>
      <c r="BW13" s="405"/>
      <c r="BX13" s="405"/>
      <c r="BY13" s="405"/>
      <c r="BZ13" s="405"/>
      <c r="CA13" s="405"/>
      <c r="CB13" s="405"/>
      <c r="CC13" s="405"/>
      <c r="CD13" s="405"/>
      <c r="CE13" s="405"/>
      <c r="CF13" s="405"/>
      <c r="CG13" s="405"/>
      <c r="CH13" s="405"/>
      <c r="CI13" s="405"/>
      <c r="CJ13" s="405"/>
      <c r="CK13" s="405"/>
      <c r="CL13" s="405"/>
      <c r="CM13" s="405"/>
      <c r="CN13" s="405"/>
      <c r="CO13" s="405"/>
      <c r="CP13" s="405"/>
    </row>
    <row r="14" spans="1:94" ht="30" customHeight="1">
      <c r="A14" s="463" t="s">
        <v>1608</v>
      </c>
      <c r="B14" s="464" t="s">
        <v>1567</v>
      </c>
      <c r="C14" s="465"/>
      <c r="D14" s="464" t="s">
        <v>1607</v>
      </c>
      <c r="E14" s="465"/>
      <c r="F14" s="464" t="s">
        <v>1566</v>
      </c>
      <c r="G14" s="465"/>
      <c r="H14" s="463" t="s">
        <v>1927</v>
      </c>
      <c r="I14" s="466" t="s">
        <v>2040</v>
      </c>
      <c r="J14" s="467"/>
      <c r="K14" s="463" t="s">
        <v>1758</v>
      </c>
      <c r="L14" s="409"/>
      <c r="M14" s="409"/>
      <c r="N14" s="409"/>
      <c r="O14" s="409"/>
      <c r="P14" s="409"/>
      <c r="Q14" s="409"/>
      <c r="R14" s="409"/>
      <c r="S14" s="409"/>
      <c r="T14" s="409"/>
      <c r="U14" s="409"/>
      <c r="V14" s="409"/>
      <c r="W14" s="409"/>
      <c r="X14" s="409"/>
      <c r="Y14" s="409"/>
      <c r="Z14" s="409"/>
      <c r="AA14" s="409"/>
      <c r="AB14" s="409"/>
      <c r="AC14" s="409"/>
      <c r="AD14" s="409"/>
      <c r="AE14" s="409"/>
      <c r="AF14" s="409"/>
      <c r="AG14" s="409"/>
      <c r="AH14" s="409"/>
      <c r="AI14" s="409"/>
      <c r="AJ14" s="409"/>
      <c r="AK14" s="409"/>
      <c r="AL14" s="409"/>
      <c r="AM14" s="409"/>
      <c r="AN14" s="409"/>
      <c r="AO14" s="409"/>
      <c r="AP14" s="409"/>
      <c r="AQ14" s="409"/>
      <c r="AR14" s="409"/>
      <c r="AS14" s="409"/>
      <c r="AT14" s="409"/>
      <c r="AU14" s="409"/>
      <c r="AV14" s="409"/>
      <c r="AW14" s="409"/>
      <c r="AX14" s="409"/>
      <c r="AY14" s="409"/>
      <c r="AZ14" s="409"/>
      <c r="BA14" s="409"/>
      <c r="BB14" s="409"/>
      <c r="BC14" s="409"/>
      <c r="BD14" s="409"/>
      <c r="BE14" s="409"/>
      <c r="BF14" s="409"/>
      <c r="BG14" s="409"/>
      <c r="BH14" s="409"/>
      <c r="BI14" s="409"/>
      <c r="BJ14" s="409"/>
      <c r="BK14" s="409"/>
      <c r="BL14" s="409"/>
      <c r="BM14" s="409"/>
      <c r="BN14" s="409"/>
      <c r="BO14" s="409"/>
      <c r="BP14" s="409"/>
      <c r="BQ14" s="409"/>
      <c r="BR14" s="409"/>
      <c r="BS14" s="409"/>
      <c r="BT14" s="409"/>
      <c r="BU14" s="409"/>
      <c r="BV14" s="409"/>
      <c r="BW14" s="409"/>
      <c r="BX14" s="409"/>
      <c r="BY14" s="409"/>
      <c r="BZ14" s="409"/>
      <c r="CA14" s="409"/>
      <c r="CB14" s="409"/>
      <c r="CC14" s="409"/>
      <c r="CD14" s="409"/>
      <c r="CE14" s="409"/>
      <c r="CF14" s="409"/>
      <c r="CG14" s="409"/>
      <c r="CH14" s="409"/>
      <c r="CI14" s="409"/>
      <c r="CJ14" s="409"/>
      <c r="CK14" s="409"/>
      <c r="CL14" s="409"/>
      <c r="CM14" s="409"/>
      <c r="CN14" s="409"/>
      <c r="CO14" s="409"/>
      <c r="CP14" s="409"/>
    </row>
    <row r="15" spans="1:94" s="411" customFormat="1" ht="41.25" customHeight="1">
      <c r="A15" s="463"/>
      <c r="B15" s="427" t="s">
        <v>1574</v>
      </c>
      <c r="C15" s="426" t="s">
        <v>5</v>
      </c>
      <c r="D15" s="426" t="s">
        <v>6</v>
      </c>
      <c r="E15" s="426" t="s">
        <v>5</v>
      </c>
      <c r="F15" s="426" t="s">
        <v>6</v>
      </c>
      <c r="G15" s="426" t="s">
        <v>5</v>
      </c>
      <c r="H15" s="463"/>
      <c r="I15" s="280" t="s">
        <v>1811</v>
      </c>
      <c r="J15" s="280" t="s">
        <v>2111</v>
      </c>
      <c r="K15" s="463"/>
      <c r="L15" s="410"/>
      <c r="M15" s="410"/>
      <c r="N15" s="410"/>
      <c r="O15" s="410"/>
      <c r="P15" s="410"/>
      <c r="Q15" s="410"/>
      <c r="R15" s="410"/>
      <c r="S15" s="410"/>
      <c r="T15" s="410"/>
      <c r="U15" s="410"/>
      <c r="V15" s="410"/>
      <c r="W15" s="410"/>
      <c r="X15" s="410"/>
      <c r="Y15" s="410"/>
      <c r="Z15" s="410"/>
      <c r="AA15" s="410"/>
      <c r="AB15" s="410"/>
      <c r="AC15" s="410"/>
      <c r="AD15" s="410"/>
      <c r="AE15" s="410"/>
      <c r="AF15" s="410"/>
      <c r="AG15" s="410"/>
      <c r="AH15" s="410"/>
      <c r="AI15" s="410"/>
      <c r="AJ15" s="410"/>
      <c r="AK15" s="410"/>
      <c r="AL15" s="410"/>
      <c r="AM15" s="410"/>
      <c r="AN15" s="410"/>
      <c r="AO15" s="410"/>
      <c r="AP15" s="410"/>
      <c r="AQ15" s="410"/>
      <c r="AR15" s="410"/>
      <c r="AS15" s="410"/>
      <c r="AT15" s="410"/>
      <c r="AU15" s="410"/>
      <c r="AV15" s="410"/>
      <c r="AW15" s="410"/>
      <c r="AX15" s="410"/>
      <c r="AY15" s="410"/>
      <c r="AZ15" s="410"/>
      <c r="BA15" s="410"/>
      <c r="BB15" s="410"/>
      <c r="BC15" s="410"/>
      <c r="BD15" s="410"/>
      <c r="BE15" s="410"/>
      <c r="BF15" s="410"/>
      <c r="BG15" s="410"/>
      <c r="BH15" s="410"/>
      <c r="BI15" s="410"/>
      <c r="BJ15" s="410"/>
      <c r="BK15" s="410"/>
      <c r="BL15" s="410"/>
      <c r="BM15" s="410"/>
      <c r="BN15" s="410"/>
      <c r="BO15" s="410"/>
      <c r="BP15" s="410"/>
      <c r="BQ15" s="410"/>
      <c r="BR15" s="410"/>
      <c r="BS15" s="410"/>
      <c r="BT15" s="410"/>
      <c r="BU15" s="410"/>
      <c r="BV15" s="410"/>
      <c r="BW15" s="410"/>
      <c r="BX15" s="410"/>
      <c r="BY15" s="410"/>
      <c r="BZ15" s="410"/>
      <c r="CA15" s="410"/>
      <c r="CB15" s="410"/>
      <c r="CC15" s="410"/>
      <c r="CD15" s="410"/>
      <c r="CE15" s="410"/>
      <c r="CF15" s="410"/>
      <c r="CG15" s="410"/>
      <c r="CH15" s="410"/>
      <c r="CI15" s="410"/>
      <c r="CJ15" s="410"/>
      <c r="CK15" s="410"/>
      <c r="CL15" s="410"/>
      <c r="CM15" s="410"/>
      <c r="CN15" s="410"/>
      <c r="CO15" s="410"/>
      <c r="CP15" s="410"/>
    </row>
    <row r="16" spans="1:94" s="414" customFormat="1" ht="12.75">
      <c r="A16" s="412">
        <v>1</v>
      </c>
      <c r="B16" s="412">
        <v>2</v>
      </c>
      <c r="C16" s="412">
        <v>3</v>
      </c>
      <c r="D16" s="412">
        <v>4</v>
      </c>
      <c r="E16" s="412">
        <v>5</v>
      </c>
      <c r="F16" s="412">
        <v>6</v>
      </c>
      <c r="G16" s="412">
        <v>7</v>
      </c>
      <c r="H16" s="412">
        <v>8</v>
      </c>
      <c r="I16" s="412">
        <v>9</v>
      </c>
      <c r="J16" s="412">
        <v>10</v>
      </c>
      <c r="K16" s="412">
        <v>11</v>
      </c>
      <c r="L16" s="413"/>
      <c r="M16" s="413"/>
      <c r="N16" s="413"/>
      <c r="O16" s="413"/>
      <c r="P16" s="413"/>
      <c r="Q16" s="413"/>
      <c r="R16" s="413"/>
      <c r="S16" s="413"/>
      <c r="T16" s="413"/>
      <c r="U16" s="413"/>
      <c r="V16" s="413"/>
      <c r="W16" s="413"/>
      <c r="X16" s="413"/>
      <c r="Y16" s="413"/>
      <c r="Z16" s="413"/>
      <c r="AA16" s="413"/>
      <c r="AB16" s="413"/>
      <c r="AC16" s="413"/>
      <c r="AD16" s="413"/>
      <c r="AE16" s="413"/>
      <c r="AF16" s="413"/>
      <c r="AG16" s="413"/>
      <c r="AH16" s="413"/>
      <c r="AI16" s="413"/>
      <c r="AJ16" s="413"/>
      <c r="AK16" s="413"/>
      <c r="AL16" s="413"/>
      <c r="AM16" s="413"/>
      <c r="AN16" s="413"/>
      <c r="AO16" s="413"/>
      <c r="AP16" s="413"/>
      <c r="AQ16" s="413"/>
      <c r="AR16" s="413"/>
      <c r="AS16" s="413"/>
      <c r="AT16" s="413"/>
      <c r="AU16" s="413"/>
      <c r="AV16" s="413"/>
      <c r="AW16" s="413"/>
      <c r="AX16" s="413"/>
      <c r="AY16" s="413"/>
      <c r="AZ16" s="413"/>
      <c r="BA16" s="413"/>
      <c r="BB16" s="413"/>
      <c r="BC16" s="413"/>
      <c r="BD16" s="413"/>
      <c r="BE16" s="413"/>
      <c r="BF16" s="413"/>
      <c r="BG16" s="413"/>
      <c r="BH16" s="413"/>
      <c r="BI16" s="413"/>
      <c r="BJ16" s="413"/>
      <c r="BK16" s="413"/>
      <c r="BL16" s="413"/>
      <c r="BM16" s="413"/>
      <c r="BN16" s="413"/>
      <c r="BO16" s="413"/>
      <c r="BP16" s="413"/>
      <c r="BQ16" s="413"/>
      <c r="BR16" s="413"/>
      <c r="BS16" s="413"/>
      <c r="BT16" s="413"/>
      <c r="BU16" s="413"/>
      <c r="BV16" s="413"/>
      <c r="BW16" s="413"/>
      <c r="BX16" s="413"/>
      <c r="BY16" s="413"/>
      <c r="BZ16" s="413"/>
      <c r="CA16" s="413"/>
      <c r="CB16" s="413"/>
      <c r="CC16" s="413"/>
      <c r="CD16" s="413"/>
      <c r="CE16" s="413"/>
      <c r="CF16" s="413"/>
      <c r="CG16" s="413"/>
      <c r="CH16" s="413"/>
      <c r="CI16" s="413"/>
      <c r="CJ16" s="413"/>
      <c r="CK16" s="413"/>
      <c r="CL16" s="413"/>
      <c r="CM16" s="413"/>
      <c r="CN16" s="413"/>
      <c r="CO16" s="413"/>
      <c r="CP16" s="413"/>
    </row>
    <row r="17" spans="1:95" s="356" customFormat="1" ht="30" customHeight="1">
      <c r="A17" s="415" t="s">
        <v>1835</v>
      </c>
      <c r="B17" s="415">
        <v>25</v>
      </c>
      <c r="C17" s="417" t="s">
        <v>403</v>
      </c>
      <c r="D17" s="563" t="s">
        <v>2074</v>
      </c>
      <c r="E17" s="564" t="s">
        <v>2075</v>
      </c>
      <c r="F17" s="418">
        <v>700</v>
      </c>
      <c r="G17" s="417" t="s">
        <v>2044</v>
      </c>
      <c r="H17" s="418">
        <v>1</v>
      </c>
      <c r="I17" s="419">
        <f>797*2+196</f>
        <v>1790</v>
      </c>
      <c r="J17" s="419">
        <v>0</v>
      </c>
      <c r="K17" s="565" t="s">
        <v>2047</v>
      </c>
    </row>
    <row r="18" spans="1:95" s="356" customFormat="1" ht="30" customHeight="1">
      <c r="A18" s="415" t="s">
        <v>1818</v>
      </c>
      <c r="B18" s="415">
        <v>25</v>
      </c>
      <c r="C18" s="417" t="s">
        <v>403</v>
      </c>
      <c r="D18" s="563" t="s">
        <v>2074</v>
      </c>
      <c r="E18" s="564" t="s">
        <v>2075</v>
      </c>
      <c r="F18" s="418">
        <v>700</v>
      </c>
      <c r="G18" s="417" t="s">
        <v>2044</v>
      </c>
      <c r="H18" s="418">
        <v>1</v>
      </c>
      <c r="I18" s="419">
        <f>ROUND(I17*1.05,0)</f>
        <v>1880</v>
      </c>
      <c r="J18" s="419">
        <f>ROUND(J17*1.05,0)</f>
        <v>0</v>
      </c>
      <c r="K18" s="565" t="s">
        <v>2047</v>
      </c>
    </row>
    <row r="19" spans="1:95" ht="30" customHeight="1">
      <c r="A19" s="415" t="s">
        <v>1817</v>
      </c>
      <c r="B19" s="416">
        <v>39</v>
      </c>
      <c r="C19" s="417" t="s">
        <v>1814</v>
      </c>
      <c r="D19" s="563" t="s">
        <v>2046</v>
      </c>
      <c r="E19" s="564" t="s">
        <v>2043</v>
      </c>
      <c r="F19" s="418">
        <v>700</v>
      </c>
      <c r="G19" s="417" t="s">
        <v>2044</v>
      </c>
      <c r="H19" s="418">
        <v>1</v>
      </c>
      <c r="I19" s="419">
        <f>799*2+196</f>
        <v>1794</v>
      </c>
      <c r="J19" s="419">
        <v>0</v>
      </c>
      <c r="K19" s="565" t="s">
        <v>2047</v>
      </c>
    </row>
    <row r="20" spans="1:95" s="356" customFormat="1" ht="30" customHeight="1">
      <c r="A20" s="415">
        <v>111</v>
      </c>
      <c r="B20" s="415">
        <v>76</v>
      </c>
      <c r="C20" s="417" t="s">
        <v>155</v>
      </c>
      <c r="D20" s="563" t="s">
        <v>2052</v>
      </c>
      <c r="E20" s="564" t="s">
        <v>2051</v>
      </c>
      <c r="F20" s="418">
        <v>700</v>
      </c>
      <c r="G20" s="417" t="s">
        <v>2044</v>
      </c>
      <c r="H20" s="418">
        <v>1</v>
      </c>
      <c r="I20" s="419">
        <f t="shared" ref="I20:I25" si="0">799*2+196</f>
        <v>1794</v>
      </c>
      <c r="J20" s="419">
        <v>0</v>
      </c>
      <c r="K20" s="565" t="s">
        <v>2047</v>
      </c>
    </row>
    <row r="21" spans="1:95" s="356" customFormat="1" ht="30" customHeight="1">
      <c r="A21" s="415">
        <v>161</v>
      </c>
      <c r="B21" s="415">
        <v>76</v>
      </c>
      <c r="C21" s="564" t="s">
        <v>155</v>
      </c>
      <c r="D21" s="563" t="s">
        <v>2066</v>
      </c>
      <c r="E21" s="564" t="s">
        <v>2065</v>
      </c>
      <c r="F21" s="418">
        <v>700</v>
      </c>
      <c r="G21" s="417" t="s">
        <v>2044</v>
      </c>
      <c r="H21" s="418">
        <v>1</v>
      </c>
      <c r="I21" s="419">
        <f t="shared" si="0"/>
        <v>1794</v>
      </c>
      <c r="J21" s="419">
        <v>0</v>
      </c>
      <c r="K21" s="565" t="s">
        <v>2047</v>
      </c>
    </row>
    <row r="22" spans="1:95" s="356" customFormat="1" ht="30" customHeight="1">
      <c r="A22" s="415">
        <v>111</v>
      </c>
      <c r="B22" s="421">
        <v>95</v>
      </c>
      <c r="C22" s="417" t="s">
        <v>1578</v>
      </c>
      <c r="D22" s="563" t="s">
        <v>2052</v>
      </c>
      <c r="E22" s="564" t="s">
        <v>2051</v>
      </c>
      <c r="F22" s="418">
        <v>700</v>
      </c>
      <c r="G22" s="417" t="s">
        <v>2044</v>
      </c>
      <c r="H22" s="418">
        <v>1</v>
      </c>
      <c r="I22" s="419">
        <f t="shared" si="0"/>
        <v>1794</v>
      </c>
      <c r="J22" s="419">
        <v>0</v>
      </c>
      <c r="K22" s="565" t="s">
        <v>2047</v>
      </c>
    </row>
    <row r="23" spans="1:95" s="356" customFormat="1" ht="30" customHeight="1">
      <c r="A23" s="415" t="s">
        <v>1820</v>
      </c>
      <c r="B23" s="415">
        <v>206</v>
      </c>
      <c r="C23" s="417" t="s">
        <v>1616</v>
      </c>
      <c r="D23" s="563" t="s">
        <v>2046</v>
      </c>
      <c r="E23" s="564" t="s">
        <v>2043</v>
      </c>
      <c r="F23" s="418">
        <v>700</v>
      </c>
      <c r="G23" s="417" t="s">
        <v>2044</v>
      </c>
      <c r="H23" s="418">
        <v>1</v>
      </c>
      <c r="I23" s="419">
        <f t="shared" si="0"/>
        <v>1794</v>
      </c>
      <c r="J23" s="419">
        <v>0</v>
      </c>
      <c r="K23" s="565" t="s">
        <v>2047</v>
      </c>
    </row>
    <row r="24" spans="1:95" s="334" customFormat="1" ht="30" customHeight="1">
      <c r="A24" s="415">
        <v>161</v>
      </c>
      <c r="B24" s="421">
        <v>206</v>
      </c>
      <c r="C24" s="564" t="s">
        <v>2060</v>
      </c>
      <c r="D24" s="563" t="s">
        <v>2066</v>
      </c>
      <c r="E24" s="564" t="s">
        <v>2065</v>
      </c>
      <c r="F24" s="418">
        <v>700</v>
      </c>
      <c r="G24" s="417" t="s">
        <v>2044</v>
      </c>
      <c r="H24" s="418">
        <v>1</v>
      </c>
      <c r="I24" s="419">
        <f t="shared" si="0"/>
        <v>1794</v>
      </c>
      <c r="J24" s="419">
        <v>0</v>
      </c>
      <c r="K24" s="565" t="s">
        <v>2047</v>
      </c>
      <c r="CQ24" s="404"/>
    </row>
    <row r="25" spans="1:95" s="334" customFormat="1" ht="30" customHeight="1">
      <c r="A25" s="415" t="s">
        <v>1819</v>
      </c>
      <c r="B25" s="415">
        <v>206</v>
      </c>
      <c r="C25" s="417" t="s">
        <v>1616</v>
      </c>
      <c r="D25" s="563" t="s">
        <v>2052</v>
      </c>
      <c r="E25" s="564" t="s">
        <v>2051</v>
      </c>
      <c r="F25" s="418">
        <v>700</v>
      </c>
      <c r="G25" s="417" t="s">
        <v>2044</v>
      </c>
      <c r="H25" s="418">
        <v>1</v>
      </c>
      <c r="I25" s="419">
        <f t="shared" si="0"/>
        <v>1794</v>
      </c>
      <c r="J25" s="419">
        <v>0</v>
      </c>
      <c r="K25" s="565" t="s">
        <v>2047</v>
      </c>
      <c r="CQ25" s="404"/>
    </row>
    <row r="26" spans="1:95" s="356" customFormat="1" ht="30" customHeight="1">
      <c r="A26" s="415">
        <v>112</v>
      </c>
      <c r="B26" s="421">
        <v>49</v>
      </c>
      <c r="C26" s="417" t="s">
        <v>1882</v>
      </c>
      <c r="D26" s="563" t="s">
        <v>2056</v>
      </c>
      <c r="E26" s="564" t="s">
        <v>2112</v>
      </c>
      <c r="F26" s="418">
        <v>700</v>
      </c>
      <c r="G26" s="417" t="s">
        <v>2044</v>
      </c>
      <c r="H26" s="418">
        <v>1</v>
      </c>
      <c r="I26" s="419">
        <v>0</v>
      </c>
      <c r="J26" s="419">
        <f>727*2+196</f>
        <v>1650</v>
      </c>
      <c r="K26" s="565" t="s">
        <v>2047</v>
      </c>
    </row>
    <row r="27" spans="1:95" s="356" customFormat="1" ht="30" customHeight="1">
      <c r="A27" s="415">
        <v>169</v>
      </c>
      <c r="B27" s="421">
        <v>18</v>
      </c>
      <c r="C27" s="417" t="s">
        <v>2076</v>
      </c>
      <c r="D27" s="563" t="s">
        <v>2074</v>
      </c>
      <c r="E27" s="564" t="s">
        <v>2113</v>
      </c>
      <c r="F27" s="211">
        <v>700</v>
      </c>
      <c r="G27" s="417" t="s">
        <v>2044</v>
      </c>
      <c r="H27" s="418">
        <v>1</v>
      </c>
      <c r="I27" s="419">
        <v>0</v>
      </c>
      <c r="J27" s="419">
        <f>797*2+196</f>
        <v>1790</v>
      </c>
      <c r="K27" s="565" t="s">
        <v>2047</v>
      </c>
    </row>
    <row r="28" spans="1:95" s="356" customFormat="1" ht="30" customHeight="1">
      <c r="A28" s="415" t="s">
        <v>1835</v>
      </c>
      <c r="B28" s="415">
        <v>35</v>
      </c>
      <c r="C28" s="417" t="s">
        <v>2078</v>
      </c>
      <c r="D28" s="563" t="s">
        <v>2114</v>
      </c>
      <c r="E28" s="564" t="s">
        <v>2115</v>
      </c>
      <c r="F28" s="211" t="s">
        <v>2116</v>
      </c>
      <c r="G28" s="417" t="s">
        <v>2117</v>
      </c>
      <c r="H28" s="418">
        <v>1</v>
      </c>
      <c r="I28" s="348">
        <v>797</v>
      </c>
      <c r="J28" s="419">
        <v>763</v>
      </c>
      <c r="K28" s="565"/>
    </row>
    <row r="29" spans="1:95" s="366" customFormat="1" ht="30" customHeight="1">
      <c r="A29" s="415" t="s">
        <v>1835</v>
      </c>
      <c r="B29" s="415">
        <v>25</v>
      </c>
      <c r="C29" s="417" t="s">
        <v>2118</v>
      </c>
      <c r="D29" s="563" t="s">
        <v>2119</v>
      </c>
      <c r="E29" s="564" t="s">
        <v>2120</v>
      </c>
      <c r="F29" s="211" t="s">
        <v>2116</v>
      </c>
      <c r="G29" s="417" t="s">
        <v>2117</v>
      </c>
      <c r="H29" s="418">
        <v>1</v>
      </c>
      <c r="I29" s="348">
        <v>797</v>
      </c>
      <c r="J29" s="419">
        <v>0</v>
      </c>
      <c r="K29" s="565"/>
    </row>
    <row r="30" spans="1:95" s="566" customFormat="1" ht="30" customHeight="1">
      <c r="A30" s="415">
        <v>169</v>
      </c>
      <c r="B30" s="421">
        <v>18</v>
      </c>
      <c r="C30" s="417" t="s">
        <v>2076</v>
      </c>
      <c r="D30" s="563" t="s">
        <v>2121</v>
      </c>
      <c r="E30" s="564" t="s">
        <v>2122</v>
      </c>
      <c r="F30" s="211" t="s">
        <v>2116</v>
      </c>
      <c r="G30" s="417" t="s">
        <v>2117</v>
      </c>
      <c r="H30" s="418">
        <v>1</v>
      </c>
      <c r="I30" s="348">
        <v>0</v>
      </c>
      <c r="J30" s="419">
        <v>797</v>
      </c>
      <c r="K30" s="565"/>
    </row>
    <row r="31" spans="1:95" s="566" customFormat="1" ht="15.75">
      <c r="A31" s="370"/>
      <c r="B31" s="567"/>
      <c r="C31" s="568"/>
      <c r="D31" s="569"/>
      <c r="E31" s="570"/>
      <c r="F31" s="571"/>
      <c r="G31" s="568"/>
      <c r="H31" s="572"/>
      <c r="I31" s="573"/>
      <c r="J31" s="574"/>
      <c r="K31" s="575"/>
    </row>
    <row r="32" spans="1:95" s="566" customFormat="1" ht="15.75">
      <c r="A32" s="576" t="s">
        <v>2123</v>
      </c>
      <c r="B32" s="370"/>
      <c r="C32" s="568"/>
      <c r="D32" s="569"/>
      <c r="E32" s="570"/>
      <c r="F32" s="571"/>
      <c r="G32" s="568"/>
      <c r="H32" s="572"/>
      <c r="I32" s="574"/>
      <c r="J32" s="574"/>
      <c r="K32" s="575"/>
    </row>
    <row r="33" spans="1:95" s="583" customFormat="1" ht="39.75" customHeight="1">
      <c r="A33" s="577" t="s">
        <v>1754</v>
      </c>
      <c r="B33" s="578" t="s">
        <v>1755</v>
      </c>
      <c r="C33" s="578" t="s">
        <v>1756</v>
      </c>
      <c r="D33" s="579" t="s">
        <v>1607</v>
      </c>
      <c r="E33" s="579"/>
      <c r="F33" s="579" t="s">
        <v>1588</v>
      </c>
      <c r="G33" s="579"/>
      <c r="H33" s="463" t="s">
        <v>1927</v>
      </c>
      <c r="I33" s="580" t="s">
        <v>2124</v>
      </c>
      <c r="J33" s="581"/>
      <c r="K33" s="582" t="s">
        <v>1758</v>
      </c>
    </row>
    <row r="34" spans="1:95" s="587" customFormat="1" ht="39.75" customHeight="1">
      <c r="A34" s="577"/>
      <c r="B34" s="578"/>
      <c r="C34" s="578"/>
      <c r="D34" s="584" t="s">
        <v>1572</v>
      </c>
      <c r="E34" s="585" t="s">
        <v>2125</v>
      </c>
      <c r="F34" s="584" t="s">
        <v>1572</v>
      </c>
      <c r="G34" s="585" t="s">
        <v>1573</v>
      </c>
      <c r="H34" s="463"/>
      <c r="I34" s="280" t="s">
        <v>1811</v>
      </c>
      <c r="J34" s="280" t="s">
        <v>2111</v>
      </c>
      <c r="K34" s="586"/>
    </row>
    <row r="35" spans="1:95" s="587" customFormat="1" ht="15.75">
      <c r="A35" s="412">
        <v>1</v>
      </c>
      <c r="B35" s="412">
        <v>2</v>
      </c>
      <c r="C35" s="412">
        <v>3</v>
      </c>
      <c r="D35" s="412">
        <v>4</v>
      </c>
      <c r="E35" s="412">
        <v>5</v>
      </c>
      <c r="F35" s="412">
        <v>6</v>
      </c>
      <c r="G35" s="412">
        <v>7</v>
      </c>
      <c r="H35" s="412">
        <v>8</v>
      </c>
      <c r="I35" s="412">
        <v>9</v>
      </c>
      <c r="J35" s="412">
        <v>10</v>
      </c>
      <c r="K35" s="412">
        <v>11</v>
      </c>
    </row>
    <row r="36" spans="1:95" s="587" customFormat="1" ht="30" customHeight="1">
      <c r="A36" s="588" t="s">
        <v>2126</v>
      </c>
      <c r="B36" s="589">
        <v>910</v>
      </c>
      <c r="C36" s="590" t="s">
        <v>1769</v>
      </c>
      <c r="D36" s="591" t="s">
        <v>1681</v>
      </c>
      <c r="E36" s="591" t="s">
        <v>1682</v>
      </c>
      <c r="F36" s="588" t="s">
        <v>2127</v>
      </c>
      <c r="G36" s="591" t="s">
        <v>2128</v>
      </c>
      <c r="H36" s="418">
        <v>1</v>
      </c>
      <c r="I36" s="592">
        <v>123</v>
      </c>
      <c r="J36" s="592">
        <v>123</v>
      </c>
      <c r="K36" s="593"/>
    </row>
    <row r="37" spans="1:95" s="587" customFormat="1" ht="30" customHeight="1">
      <c r="A37" s="588" t="s">
        <v>2126</v>
      </c>
      <c r="B37" s="589">
        <v>910</v>
      </c>
      <c r="C37" s="590" t="s">
        <v>1769</v>
      </c>
      <c r="D37" s="591" t="s">
        <v>2129</v>
      </c>
      <c r="E37" s="591" t="s">
        <v>2130</v>
      </c>
      <c r="F37" s="588" t="s">
        <v>2127</v>
      </c>
      <c r="G37" s="591" t="s">
        <v>2128</v>
      </c>
      <c r="H37" s="418">
        <v>1</v>
      </c>
      <c r="I37" s="592">
        <v>371</v>
      </c>
      <c r="J37" s="592">
        <v>371</v>
      </c>
      <c r="K37" s="593"/>
    </row>
    <row r="38" spans="1:95" s="587" customFormat="1" ht="30" customHeight="1">
      <c r="A38" s="588" t="s">
        <v>2126</v>
      </c>
      <c r="B38" s="589">
        <v>910</v>
      </c>
      <c r="C38" s="590" t="s">
        <v>1769</v>
      </c>
      <c r="D38" s="591" t="s">
        <v>2131</v>
      </c>
      <c r="E38" s="591" t="s">
        <v>2132</v>
      </c>
      <c r="F38" s="588" t="s">
        <v>2127</v>
      </c>
      <c r="G38" s="591" t="s">
        <v>2128</v>
      </c>
      <c r="H38" s="418">
        <v>1</v>
      </c>
      <c r="I38" s="592">
        <v>138</v>
      </c>
      <c r="J38" s="592">
        <v>138</v>
      </c>
      <c r="K38" s="593"/>
    </row>
    <row r="39" spans="1:95" s="587" customFormat="1" ht="30" customHeight="1">
      <c r="A39" s="588" t="s">
        <v>2126</v>
      </c>
      <c r="B39" s="594">
        <v>910</v>
      </c>
      <c r="C39" s="595" t="s">
        <v>1769</v>
      </c>
      <c r="D39" s="596" t="s">
        <v>2133</v>
      </c>
      <c r="E39" s="596" t="s">
        <v>2134</v>
      </c>
      <c r="F39" s="588" t="s">
        <v>2127</v>
      </c>
      <c r="G39" s="591" t="s">
        <v>2128</v>
      </c>
      <c r="H39" s="418">
        <v>1</v>
      </c>
      <c r="I39" s="592">
        <v>30</v>
      </c>
      <c r="J39" s="592">
        <v>30</v>
      </c>
      <c r="K39" s="593"/>
    </row>
    <row r="40" spans="1:95" s="587" customFormat="1" ht="30" customHeight="1">
      <c r="A40" s="588" t="s">
        <v>2126</v>
      </c>
      <c r="B40" s="594">
        <v>910</v>
      </c>
      <c r="C40" s="595" t="s">
        <v>1769</v>
      </c>
      <c r="D40" s="596" t="s">
        <v>2135</v>
      </c>
      <c r="E40" s="596" t="s">
        <v>2136</v>
      </c>
      <c r="F40" s="588" t="s">
        <v>2127</v>
      </c>
      <c r="G40" s="591" t="s">
        <v>2128</v>
      </c>
      <c r="H40" s="418">
        <v>1</v>
      </c>
      <c r="I40" s="592">
        <v>31</v>
      </c>
      <c r="J40" s="592">
        <v>31</v>
      </c>
      <c r="K40" s="593"/>
    </row>
    <row r="41" spans="1:95" s="587" customFormat="1" ht="30" customHeight="1">
      <c r="A41" s="588" t="s">
        <v>2126</v>
      </c>
      <c r="B41" s="589">
        <v>910</v>
      </c>
      <c r="C41" s="590" t="s">
        <v>1769</v>
      </c>
      <c r="D41" s="591" t="s">
        <v>2137</v>
      </c>
      <c r="E41" s="591" t="s">
        <v>2138</v>
      </c>
      <c r="F41" s="588" t="s">
        <v>2127</v>
      </c>
      <c r="G41" s="591" t="s">
        <v>2128</v>
      </c>
      <c r="H41" s="418">
        <v>1</v>
      </c>
      <c r="I41" s="592">
        <v>72</v>
      </c>
      <c r="J41" s="592">
        <v>72</v>
      </c>
      <c r="K41" s="593"/>
    </row>
    <row r="42" spans="1:95" ht="30" customHeight="1">
      <c r="A42" s="588" t="s">
        <v>2126</v>
      </c>
      <c r="B42" s="589">
        <v>910</v>
      </c>
      <c r="C42" s="590" t="s">
        <v>1769</v>
      </c>
      <c r="D42" s="591" t="s">
        <v>1679</v>
      </c>
      <c r="E42" s="591" t="s">
        <v>1680</v>
      </c>
      <c r="F42" s="588" t="s">
        <v>2127</v>
      </c>
      <c r="G42" s="591" t="s">
        <v>2128</v>
      </c>
      <c r="H42" s="418">
        <v>1</v>
      </c>
      <c r="I42" s="592">
        <v>47</v>
      </c>
      <c r="J42" s="592">
        <v>47</v>
      </c>
      <c r="K42" s="593"/>
      <c r="CQ42" s="334"/>
    </row>
    <row r="43" spans="1:95" s="379" customFormat="1" ht="30" customHeight="1">
      <c r="A43" s="588" t="s">
        <v>2126</v>
      </c>
      <c r="B43" s="589">
        <v>910</v>
      </c>
      <c r="C43" s="590" t="s">
        <v>1769</v>
      </c>
      <c r="D43" s="591" t="s">
        <v>1647</v>
      </c>
      <c r="E43" s="591" t="s">
        <v>1648</v>
      </c>
      <c r="F43" s="588" t="s">
        <v>2127</v>
      </c>
      <c r="G43" s="591" t="s">
        <v>2128</v>
      </c>
      <c r="H43" s="418">
        <v>1</v>
      </c>
      <c r="I43" s="592">
        <v>396</v>
      </c>
      <c r="J43" s="592">
        <v>396</v>
      </c>
      <c r="K43" s="593"/>
    </row>
    <row r="44" spans="1:95" s="379" customFormat="1" ht="30" customHeight="1">
      <c r="A44" s="588" t="s">
        <v>2126</v>
      </c>
      <c r="B44" s="589">
        <v>910</v>
      </c>
      <c r="C44" s="590" t="s">
        <v>1769</v>
      </c>
      <c r="D44" s="591" t="s">
        <v>2139</v>
      </c>
      <c r="E44" s="591" t="s">
        <v>2140</v>
      </c>
      <c r="F44" s="588" t="s">
        <v>2127</v>
      </c>
      <c r="G44" s="591" t="s">
        <v>2128</v>
      </c>
      <c r="H44" s="418">
        <v>1</v>
      </c>
      <c r="I44" s="592">
        <v>484</v>
      </c>
      <c r="J44" s="592">
        <v>484</v>
      </c>
      <c r="K44" s="597"/>
    </row>
    <row r="45" spans="1:95" ht="30" customHeight="1">
      <c r="A45" s="588" t="s">
        <v>2126</v>
      </c>
      <c r="B45" s="589">
        <v>910</v>
      </c>
      <c r="C45" s="590" t="s">
        <v>1769</v>
      </c>
      <c r="D45" s="591" t="s">
        <v>1640</v>
      </c>
      <c r="E45" s="591" t="s">
        <v>1641</v>
      </c>
      <c r="F45" s="588" t="s">
        <v>2127</v>
      </c>
      <c r="G45" s="591" t="s">
        <v>2128</v>
      </c>
      <c r="H45" s="418">
        <v>1</v>
      </c>
      <c r="I45" s="592">
        <v>252</v>
      </c>
      <c r="J45" s="592">
        <v>252</v>
      </c>
      <c r="K45" s="593"/>
      <c r="CQ45" s="334"/>
    </row>
    <row r="46" spans="1:95" ht="30" customHeight="1">
      <c r="A46" s="588" t="s">
        <v>2126</v>
      </c>
      <c r="B46" s="589">
        <v>910</v>
      </c>
      <c r="C46" s="590" t="s">
        <v>1769</v>
      </c>
      <c r="D46" s="591" t="s">
        <v>2141</v>
      </c>
      <c r="E46" s="591" t="s">
        <v>2142</v>
      </c>
      <c r="F46" s="588" t="s">
        <v>2127</v>
      </c>
      <c r="G46" s="591" t="s">
        <v>2128</v>
      </c>
      <c r="H46" s="418">
        <v>1</v>
      </c>
      <c r="I46" s="592">
        <v>252</v>
      </c>
      <c r="J46" s="592">
        <v>252</v>
      </c>
      <c r="K46" s="593"/>
      <c r="CQ46" s="334"/>
    </row>
    <row r="47" spans="1:95" ht="30" customHeight="1">
      <c r="A47" s="588" t="s">
        <v>2126</v>
      </c>
      <c r="B47" s="589">
        <v>910</v>
      </c>
      <c r="C47" s="590" t="s">
        <v>1769</v>
      </c>
      <c r="D47" s="591" t="s">
        <v>1659</v>
      </c>
      <c r="E47" s="591" t="s">
        <v>1660</v>
      </c>
      <c r="F47" s="588" t="s">
        <v>2127</v>
      </c>
      <c r="G47" s="591" t="s">
        <v>2128</v>
      </c>
      <c r="H47" s="418">
        <v>1</v>
      </c>
      <c r="I47" s="592">
        <v>28</v>
      </c>
      <c r="J47" s="592">
        <v>28</v>
      </c>
      <c r="K47" s="593"/>
      <c r="CQ47" s="334"/>
    </row>
    <row r="48" spans="1:95" ht="45" customHeight="1">
      <c r="A48" s="588" t="s">
        <v>2126</v>
      </c>
      <c r="B48" s="589">
        <v>910</v>
      </c>
      <c r="C48" s="590" t="s">
        <v>1769</v>
      </c>
      <c r="D48" s="591" t="s">
        <v>1713</v>
      </c>
      <c r="E48" s="591" t="s">
        <v>1714</v>
      </c>
      <c r="F48" s="588" t="s">
        <v>2127</v>
      </c>
      <c r="G48" s="591" t="s">
        <v>2128</v>
      </c>
      <c r="H48" s="418">
        <v>1</v>
      </c>
      <c r="I48" s="592">
        <v>1793</v>
      </c>
      <c r="J48" s="592">
        <v>1793</v>
      </c>
      <c r="K48" s="593"/>
      <c r="CQ48" s="334"/>
    </row>
    <row r="49" spans="1:95" ht="30" customHeight="1">
      <c r="A49" s="588" t="s">
        <v>2126</v>
      </c>
      <c r="B49" s="589">
        <v>910</v>
      </c>
      <c r="C49" s="590" t="s">
        <v>1769</v>
      </c>
      <c r="D49" s="591" t="s">
        <v>2143</v>
      </c>
      <c r="E49" s="591" t="s">
        <v>2144</v>
      </c>
      <c r="F49" s="588" t="s">
        <v>2127</v>
      </c>
      <c r="G49" s="591" t="s">
        <v>2128</v>
      </c>
      <c r="H49" s="418">
        <v>1</v>
      </c>
      <c r="I49" s="592">
        <v>75</v>
      </c>
      <c r="J49" s="592">
        <v>75</v>
      </c>
      <c r="K49" s="593"/>
      <c r="CQ49" s="334"/>
    </row>
    <row r="50" spans="1:95" ht="30" customHeight="1">
      <c r="A50" s="588" t="s">
        <v>2126</v>
      </c>
      <c r="B50" s="589">
        <v>980</v>
      </c>
      <c r="C50" s="590" t="s">
        <v>1769</v>
      </c>
      <c r="D50" s="591" t="s">
        <v>2145</v>
      </c>
      <c r="E50" s="591" t="s">
        <v>1952</v>
      </c>
      <c r="F50" s="588" t="s">
        <v>2127</v>
      </c>
      <c r="G50" s="591" t="s">
        <v>2128</v>
      </c>
      <c r="H50" s="418">
        <v>1</v>
      </c>
      <c r="I50" s="592">
        <v>424</v>
      </c>
      <c r="J50" s="592">
        <v>424</v>
      </c>
      <c r="K50" s="598" t="s">
        <v>2146</v>
      </c>
      <c r="CQ50" s="334"/>
    </row>
    <row r="51" spans="1:95" ht="30" customHeight="1">
      <c r="A51" s="588" t="s">
        <v>2126</v>
      </c>
      <c r="B51" s="589">
        <v>980</v>
      </c>
      <c r="C51" s="590" t="s">
        <v>1769</v>
      </c>
      <c r="D51" s="591" t="s">
        <v>2147</v>
      </c>
      <c r="E51" s="591" t="s">
        <v>2148</v>
      </c>
      <c r="F51" s="588" t="s">
        <v>2127</v>
      </c>
      <c r="G51" s="591" t="s">
        <v>2128</v>
      </c>
      <c r="H51" s="418">
        <v>1</v>
      </c>
      <c r="I51" s="592">
        <v>1278</v>
      </c>
      <c r="J51" s="592">
        <v>1278</v>
      </c>
      <c r="K51" s="593"/>
      <c r="CQ51" s="334"/>
    </row>
    <row r="52" spans="1:95" ht="30" customHeight="1">
      <c r="A52" s="588" t="s">
        <v>2126</v>
      </c>
      <c r="B52" s="589">
        <v>980</v>
      </c>
      <c r="C52" s="590" t="s">
        <v>1769</v>
      </c>
      <c r="D52" s="591" t="s">
        <v>2149</v>
      </c>
      <c r="E52" s="591" t="s">
        <v>2150</v>
      </c>
      <c r="F52" s="588" t="s">
        <v>2127</v>
      </c>
      <c r="G52" s="591" t="s">
        <v>2128</v>
      </c>
      <c r="H52" s="418">
        <v>1</v>
      </c>
      <c r="I52" s="592">
        <v>727</v>
      </c>
      <c r="J52" s="592">
        <v>727</v>
      </c>
      <c r="K52" s="593"/>
      <c r="CQ52" s="334"/>
    </row>
    <row r="53" spans="1:95" ht="30" customHeight="1">
      <c r="A53" s="588" t="s">
        <v>2126</v>
      </c>
      <c r="B53" s="589">
        <v>990</v>
      </c>
      <c r="C53" s="590" t="s">
        <v>1769</v>
      </c>
      <c r="D53" s="591" t="s">
        <v>1949</v>
      </c>
      <c r="E53" s="591" t="s">
        <v>2151</v>
      </c>
      <c r="F53" s="588" t="s">
        <v>2127</v>
      </c>
      <c r="G53" s="591" t="s">
        <v>2128</v>
      </c>
      <c r="H53" s="418">
        <v>1</v>
      </c>
      <c r="I53" s="592">
        <v>535</v>
      </c>
      <c r="J53" s="592">
        <v>535</v>
      </c>
      <c r="K53" s="599"/>
      <c r="CQ53" s="334"/>
    </row>
    <row r="54" spans="1:95" ht="30" customHeight="1">
      <c r="A54" s="600" t="s">
        <v>2126</v>
      </c>
      <c r="B54" s="601">
        <v>990</v>
      </c>
      <c r="C54" s="602" t="s">
        <v>1769</v>
      </c>
      <c r="D54" s="603" t="s">
        <v>2152</v>
      </c>
      <c r="E54" s="603" t="s">
        <v>2153</v>
      </c>
      <c r="F54" s="588" t="s">
        <v>2127</v>
      </c>
      <c r="G54" s="591" t="s">
        <v>2128</v>
      </c>
      <c r="H54" s="418">
        <v>1</v>
      </c>
      <c r="I54" s="604">
        <v>534</v>
      </c>
      <c r="J54" s="604">
        <v>534</v>
      </c>
      <c r="K54" s="605"/>
      <c r="CQ54" s="334"/>
    </row>
    <row r="55" spans="1:95" ht="30" customHeight="1">
      <c r="A55" s="600" t="s">
        <v>2126</v>
      </c>
      <c r="B55" s="594">
        <v>990</v>
      </c>
      <c r="C55" s="595" t="s">
        <v>1769</v>
      </c>
      <c r="D55" s="596" t="s">
        <v>2154</v>
      </c>
      <c r="E55" s="596" t="s">
        <v>2155</v>
      </c>
      <c r="F55" s="588" t="s">
        <v>2127</v>
      </c>
      <c r="G55" s="591" t="s">
        <v>2128</v>
      </c>
      <c r="H55" s="418">
        <v>1</v>
      </c>
      <c r="I55" s="606">
        <v>206</v>
      </c>
      <c r="J55" s="606">
        <v>206</v>
      </c>
      <c r="K55" s="593"/>
      <c r="CQ55" s="334"/>
    </row>
    <row r="56" spans="1:95" ht="30" customHeight="1">
      <c r="A56" s="600" t="s">
        <v>2126</v>
      </c>
      <c r="B56" s="601">
        <v>990</v>
      </c>
      <c r="C56" s="602" t="s">
        <v>1769</v>
      </c>
      <c r="D56" s="603" t="s">
        <v>2156</v>
      </c>
      <c r="E56" s="603" t="s">
        <v>2157</v>
      </c>
      <c r="F56" s="588" t="s">
        <v>2127</v>
      </c>
      <c r="G56" s="591" t="s">
        <v>2128</v>
      </c>
      <c r="H56" s="418">
        <v>1</v>
      </c>
      <c r="I56" s="604">
        <v>205</v>
      </c>
      <c r="J56" s="604">
        <v>205</v>
      </c>
      <c r="K56" s="605"/>
      <c r="CQ56" s="334"/>
    </row>
    <row r="57" spans="1:95" ht="45" customHeight="1">
      <c r="A57" s="600" t="s">
        <v>2126</v>
      </c>
      <c r="B57" s="594">
        <v>211</v>
      </c>
      <c r="C57" s="595" t="s">
        <v>1769</v>
      </c>
      <c r="D57" s="596" t="s">
        <v>2158</v>
      </c>
      <c r="E57" s="596" t="s">
        <v>2159</v>
      </c>
      <c r="F57" s="588" t="s">
        <v>2127</v>
      </c>
      <c r="G57" s="591" t="s">
        <v>2128</v>
      </c>
      <c r="H57" s="418">
        <v>1</v>
      </c>
      <c r="I57" s="606">
        <v>735</v>
      </c>
      <c r="J57" s="606">
        <v>0</v>
      </c>
      <c r="K57" s="593"/>
      <c r="CQ57" s="334"/>
    </row>
    <row r="58" spans="1:95" ht="30" customHeight="1">
      <c r="A58" s="600" t="s">
        <v>2126</v>
      </c>
      <c r="B58" s="589">
        <v>980</v>
      </c>
      <c r="C58" s="590" t="s">
        <v>1769</v>
      </c>
      <c r="D58" s="591" t="s">
        <v>2160</v>
      </c>
      <c r="E58" s="591" t="s">
        <v>2161</v>
      </c>
      <c r="F58" s="588" t="s">
        <v>2127</v>
      </c>
      <c r="G58" s="591" t="s">
        <v>2128</v>
      </c>
      <c r="H58" s="418">
        <v>1</v>
      </c>
      <c r="I58" s="592">
        <v>920</v>
      </c>
      <c r="J58" s="592">
        <v>920</v>
      </c>
      <c r="K58" s="605"/>
      <c r="CQ58" s="334"/>
    </row>
    <row r="60" spans="1:95">
      <c r="A60" s="607">
        <v>1</v>
      </c>
      <c r="B60" s="608" t="s">
        <v>2162</v>
      </c>
      <c r="C60" s="609"/>
      <c r="D60" s="609"/>
      <c r="E60" s="610"/>
      <c r="F60" s="609"/>
      <c r="G60" s="610"/>
      <c r="H60" s="609"/>
      <c r="I60" s="609"/>
      <c r="J60" s="379"/>
      <c r="K60" s="379"/>
    </row>
    <row r="61" spans="1:95">
      <c r="A61" s="607">
        <v>2</v>
      </c>
      <c r="B61" s="608" t="s">
        <v>2163</v>
      </c>
      <c r="C61" s="609"/>
      <c r="D61" s="609"/>
      <c r="E61" s="610"/>
      <c r="F61" s="609"/>
      <c r="G61" s="610"/>
      <c r="H61" s="609"/>
      <c r="I61" s="609"/>
      <c r="J61" s="379"/>
      <c r="K61" s="379"/>
    </row>
    <row r="62" spans="1:95">
      <c r="A62" s="607">
        <v>3</v>
      </c>
      <c r="B62" s="608" t="s">
        <v>2164</v>
      </c>
    </row>
    <row r="63" spans="1:95" ht="13.5" customHeight="1">
      <c r="C63" s="222"/>
      <c r="D63" s="222"/>
      <c r="E63" s="223"/>
      <c r="F63" s="223"/>
      <c r="G63" s="223"/>
      <c r="H63" s="223"/>
      <c r="I63" s="126" t="s">
        <v>123</v>
      </c>
    </row>
  </sheetData>
  <autoFilter ref="A16:CP28"/>
  <mergeCells count="18">
    <mergeCell ref="I33:J33"/>
    <mergeCell ref="K33:K34"/>
    <mergeCell ref="A33:A34"/>
    <mergeCell ref="B33:B34"/>
    <mergeCell ref="C33:C34"/>
    <mergeCell ref="D33:E33"/>
    <mergeCell ref="F33:G33"/>
    <mergeCell ref="H33:H34"/>
    <mergeCell ref="A7:K7"/>
    <mergeCell ref="A9:K9"/>
    <mergeCell ref="A11:K11"/>
    <mergeCell ref="A14:A15"/>
    <mergeCell ref="B14:C14"/>
    <mergeCell ref="D14:E14"/>
    <mergeCell ref="F14:G14"/>
    <mergeCell ref="H14:H15"/>
    <mergeCell ref="I14:J14"/>
    <mergeCell ref="K14:K15"/>
  </mergeCells>
  <conditionalFormatting sqref="A25:H25 H26:H29 H32 B22:E23 A26:E29 B24:H24 F26:G27 K17:K32 A17:H19 A21:E21 A20 A22:A24 C20:E20 F20:H23 B30:E32 A30:A31 H36:H58">
    <cfRule type="cellIs" dxfId="3" priority="3" operator="equal">
      <formula>"посещение по неотложной помощи"</formula>
    </cfRule>
  </conditionalFormatting>
  <conditionalFormatting sqref="C63:I63">
    <cfRule type="cellIs" dxfId="2" priority="1" operator="equal">
      <formula>"посещение по неотложной помощи"</formula>
    </cfRule>
  </conditionalFormatting>
  <printOptions horizontalCentered="1"/>
  <pageMargins left="1.1811023622047245" right="0.39370078740157483" top="0.78740157480314965" bottom="0.59055118110236227" header="0.78740157480314965" footer="0.31496062992125984"/>
  <pageSetup paperSize="9" scale="33" fitToHeight="50" orientation="portrait" r:id="rId1"/>
  <headerFooter differentFirst="1">
    <oddHeader>&amp;CСтраница &amp;P из &amp;N&amp;R&amp;A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47"/>
  <sheetViews>
    <sheetView zoomScale="75" zoomScaleNormal="75" workbookViewId="0">
      <pane ySplit="16" topLeftCell="A41" activePane="bottomLeft" state="frozen"/>
      <selection activeCell="A9" sqref="A9:XFD9"/>
      <selection pane="bottomLeft" activeCell="K3" sqref="K3"/>
    </sheetView>
  </sheetViews>
  <sheetFormatPr defaultColWidth="7.625" defaultRowHeight="18.75"/>
  <cols>
    <col min="1" max="1" width="18.25" style="404" customWidth="1"/>
    <col min="2" max="2" width="16.375" style="356" customWidth="1"/>
    <col min="3" max="3" width="28.25" style="356" customWidth="1"/>
    <col min="4" max="4" width="16.375" style="356" customWidth="1"/>
    <col min="5" max="5" width="31.375" style="356" customWidth="1"/>
    <col min="6" max="6" width="10.25" style="360" customWidth="1"/>
    <col min="7" max="7" width="33.75" style="356" customWidth="1"/>
    <col min="8" max="8" width="11.125" style="360" customWidth="1"/>
    <col min="9" max="10" width="11.125" style="334" customWidth="1"/>
    <col min="11" max="11" width="34.375" style="334" customWidth="1"/>
    <col min="12" max="94" width="24.25" style="334" customWidth="1"/>
    <col min="95" max="16384" width="7.625" style="404"/>
  </cols>
  <sheetData>
    <row r="1" spans="1:94">
      <c r="K1" s="10" t="s">
        <v>2365</v>
      </c>
    </row>
    <row r="2" spans="1:94">
      <c r="K2" s="11" t="s">
        <v>92</v>
      </c>
    </row>
    <row r="3" spans="1:94">
      <c r="K3" s="12" t="s">
        <v>1780</v>
      </c>
    </row>
    <row r="4" spans="1:94">
      <c r="B4" s="405"/>
      <c r="C4" s="405"/>
      <c r="D4" s="405"/>
      <c r="E4" s="405"/>
      <c r="F4" s="405"/>
      <c r="G4" s="405"/>
      <c r="H4" s="405"/>
      <c r="I4" s="405"/>
      <c r="J4" s="404"/>
      <c r="K4" s="194" t="s">
        <v>2363</v>
      </c>
      <c r="L4" s="405"/>
      <c r="M4" s="405"/>
      <c r="N4" s="405"/>
      <c r="O4" s="405"/>
      <c r="P4" s="405"/>
      <c r="Q4" s="405"/>
      <c r="R4" s="405"/>
      <c r="S4" s="405"/>
      <c r="T4" s="405"/>
      <c r="U4" s="405"/>
      <c r="V4" s="405"/>
      <c r="W4" s="405"/>
      <c r="X4" s="405"/>
      <c r="Y4" s="405"/>
      <c r="Z4" s="405"/>
      <c r="AA4" s="405"/>
      <c r="AB4" s="405"/>
      <c r="AC4" s="405"/>
      <c r="AD4" s="405"/>
      <c r="AE4" s="405"/>
      <c r="AF4" s="405"/>
      <c r="AG4" s="405"/>
      <c r="AH4" s="405"/>
      <c r="AI4" s="405"/>
      <c r="AJ4" s="405"/>
      <c r="AK4" s="405"/>
      <c r="AL4" s="405"/>
      <c r="AM4" s="405"/>
      <c r="AN4" s="405"/>
      <c r="AO4" s="405"/>
      <c r="AP4" s="405"/>
      <c r="AQ4" s="405"/>
      <c r="AR4" s="405"/>
      <c r="AS4" s="405"/>
      <c r="AT4" s="405"/>
      <c r="AU4" s="405"/>
      <c r="AV4" s="405"/>
      <c r="AW4" s="405"/>
      <c r="AX4" s="405"/>
      <c r="AY4" s="405"/>
      <c r="AZ4" s="405"/>
      <c r="BA4" s="405"/>
      <c r="BB4" s="405"/>
      <c r="BC4" s="405"/>
      <c r="BD4" s="405"/>
      <c r="BE4" s="405"/>
      <c r="BF4" s="405"/>
      <c r="BG4" s="405"/>
      <c r="BH4" s="405"/>
      <c r="BI4" s="405"/>
      <c r="BJ4" s="405"/>
      <c r="BK4" s="405"/>
      <c r="BL4" s="405"/>
      <c r="BM4" s="405"/>
      <c r="BN4" s="405"/>
      <c r="BO4" s="405"/>
      <c r="BP4" s="405"/>
      <c r="BQ4" s="405"/>
      <c r="BR4" s="405"/>
      <c r="BS4" s="405"/>
      <c r="BT4" s="405"/>
      <c r="BU4" s="405"/>
      <c r="BV4" s="405"/>
      <c r="BW4" s="405"/>
      <c r="BX4" s="405"/>
      <c r="BY4" s="405"/>
      <c r="BZ4" s="405"/>
      <c r="CA4" s="405"/>
      <c r="CB4" s="405"/>
      <c r="CC4" s="405"/>
      <c r="CD4" s="405"/>
      <c r="CE4" s="405"/>
      <c r="CF4" s="405"/>
      <c r="CG4" s="405"/>
      <c r="CH4" s="405"/>
      <c r="CI4" s="405"/>
      <c r="CJ4" s="405"/>
      <c r="CK4" s="405"/>
      <c r="CL4" s="405"/>
      <c r="CM4" s="405"/>
      <c r="CN4" s="405"/>
      <c r="CO4" s="405"/>
      <c r="CP4" s="404"/>
    </row>
    <row r="5" spans="1:94">
      <c r="B5" s="405"/>
      <c r="C5" s="405"/>
      <c r="D5" s="405"/>
      <c r="E5" s="405"/>
      <c r="F5" s="405"/>
      <c r="G5" s="405"/>
      <c r="H5" s="405"/>
      <c r="I5" s="405"/>
      <c r="J5" s="404"/>
      <c r="K5" s="195" t="s">
        <v>0</v>
      </c>
      <c r="L5" s="405"/>
      <c r="M5" s="405"/>
      <c r="N5" s="405"/>
      <c r="O5" s="405"/>
      <c r="P5" s="405"/>
      <c r="Q5" s="405"/>
      <c r="R5" s="405"/>
      <c r="S5" s="405"/>
      <c r="T5" s="405"/>
      <c r="U5" s="405"/>
      <c r="V5" s="405"/>
      <c r="W5" s="405"/>
      <c r="X5" s="405"/>
      <c r="Y5" s="405"/>
      <c r="Z5" s="405"/>
      <c r="AA5" s="405"/>
      <c r="AB5" s="405"/>
      <c r="AC5" s="405"/>
      <c r="AD5" s="405"/>
      <c r="AE5" s="405"/>
      <c r="AF5" s="405"/>
      <c r="AG5" s="405"/>
      <c r="AH5" s="405"/>
      <c r="AI5" s="405"/>
      <c r="AJ5" s="405"/>
      <c r="AK5" s="405"/>
      <c r="AL5" s="405"/>
      <c r="AM5" s="405"/>
      <c r="AN5" s="405"/>
      <c r="AO5" s="405"/>
      <c r="AP5" s="405"/>
      <c r="AQ5" s="405"/>
      <c r="AR5" s="405"/>
      <c r="AS5" s="405"/>
      <c r="AT5" s="405"/>
      <c r="AU5" s="405"/>
      <c r="AV5" s="405"/>
      <c r="AW5" s="405"/>
      <c r="AX5" s="405"/>
      <c r="AY5" s="405"/>
      <c r="AZ5" s="405"/>
      <c r="BA5" s="405"/>
      <c r="BB5" s="405"/>
      <c r="BC5" s="405"/>
      <c r="BD5" s="405"/>
      <c r="BE5" s="405"/>
      <c r="BF5" s="405"/>
      <c r="BG5" s="405"/>
      <c r="BH5" s="405"/>
      <c r="BI5" s="405"/>
      <c r="BJ5" s="405"/>
      <c r="BK5" s="405"/>
      <c r="BL5" s="405"/>
      <c r="BM5" s="405"/>
      <c r="BN5" s="405"/>
      <c r="BO5" s="405"/>
      <c r="BP5" s="405"/>
      <c r="BQ5" s="405"/>
      <c r="BR5" s="405"/>
      <c r="BS5" s="405"/>
      <c r="BT5" s="405"/>
      <c r="BU5" s="405"/>
      <c r="BV5" s="405"/>
      <c r="BW5" s="405"/>
      <c r="BX5" s="405"/>
      <c r="BY5" s="405"/>
      <c r="BZ5" s="405"/>
      <c r="CA5" s="405"/>
      <c r="CB5" s="405"/>
      <c r="CC5" s="405"/>
      <c r="CD5" s="405"/>
      <c r="CE5" s="405"/>
      <c r="CF5" s="405"/>
      <c r="CG5" s="405"/>
      <c r="CH5" s="405"/>
      <c r="CI5" s="405"/>
      <c r="CJ5" s="405"/>
      <c r="CK5" s="405"/>
      <c r="CL5" s="405"/>
      <c r="CM5" s="405"/>
      <c r="CN5" s="405"/>
      <c r="CO5" s="405"/>
      <c r="CP5" s="404"/>
    </row>
    <row r="6" spans="1:94" s="559" customFormat="1" ht="18"/>
    <row r="7" spans="1:94" ht="45" customHeight="1">
      <c r="A7" s="461" t="s">
        <v>2108</v>
      </c>
      <c r="B7" s="461"/>
      <c r="C7" s="461"/>
      <c r="D7" s="461"/>
      <c r="E7" s="461"/>
      <c r="F7" s="461"/>
      <c r="G7" s="461"/>
      <c r="H7" s="461"/>
      <c r="I7" s="461"/>
      <c r="J7" s="461"/>
      <c r="K7" s="461"/>
      <c r="L7" s="560"/>
      <c r="M7" s="560"/>
      <c r="N7" s="560"/>
      <c r="O7" s="560"/>
      <c r="P7" s="560"/>
      <c r="Q7" s="560"/>
      <c r="R7" s="560"/>
      <c r="S7" s="560"/>
      <c r="T7" s="560"/>
      <c r="U7" s="560"/>
      <c r="V7" s="560"/>
      <c r="W7" s="560"/>
      <c r="X7" s="405"/>
      <c r="Y7" s="405"/>
      <c r="Z7" s="405"/>
      <c r="AA7" s="405"/>
      <c r="AB7" s="405"/>
      <c r="AC7" s="405"/>
      <c r="AD7" s="405"/>
      <c r="AE7" s="405"/>
      <c r="AF7" s="405"/>
      <c r="AG7" s="405"/>
      <c r="AH7" s="405"/>
      <c r="AI7" s="405"/>
      <c r="AJ7" s="405"/>
      <c r="AK7" s="405"/>
      <c r="AL7" s="405"/>
      <c r="AM7" s="405"/>
      <c r="AN7" s="405"/>
      <c r="AO7" s="405"/>
      <c r="AP7" s="405"/>
      <c r="AQ7" s="405"/>
      <c r="AR7" s="405"/>
      <c r="AS7" s="405"/>
      <c r="AT7" s="405"/>
      <c r="AU7" s="405"/>
      <c r="AV7" s="405"/>
      <c r="AW7" s="405"/>
      <c r="AX7" s="405"/>
      <c r="AY7" s="405"/>
      <c r="AZ7" s="405"/>
      <c r="BA7" s="405"/>
      <c r="BB7" s="405"/>
      <c r="BC7" s="405"/>
      <c r="BD7" s="405"/>
      <c r="BE7" s="405"/>
      <c r="BF7" s="405"/>
      <c r="BG7" s="405"/>
      <c r="BH7" s="405"/>
      <c r="BI7" s="405"/>
      <c r="BJ7" s="405"/>
      <c r="BK7" s="405"/>
      <c r="BL7" s="405"/>
      <c r="BM7" s="405"/>
      <c r="BN7" s="405"/>
      <c r="BO7" s="405"/>
      <c r="BP7" s="405"/>
      <c r="BQ7" s="405"/>
      <c r="BR7" s="405"/>
      <c r="BS7" s="405"/>
      <c r="BT7" s="405"/>
      <c r="BU7" s="405"/>
      <c r="BV7" s="405"/>
      <c r="BW7" s="405"/>
      <c r="BX7" s="405"/>
      <c r="BY7" s="405"/>
      <c r="BZ7" s="405"/>
      <c r="CA7" s="405"/>
      <c r="CB7" s="405"/>
      <c r="CC7" s="405"/>
      <c r="CD7" s="405"/>
      <c r="CE7" s="405"/>
      <c r="CF7" s="405"/>
      <c r="CG7" s="405"/>
      <c r="CH7" s="405"/>
      <c r="CI7" s="405"/>
      <c r="CJ7" s="405"/>
      <c r="CK7" s="405"/>
      <c r="CL7" s="405"/>
      <c r="CM7" s="405"/>
      <c r="CN7" s="405"/>
      <c r="CO7" s="405"/>
      <c r="CP7" s="404"/>
    </row>
    <row r="8" spans="1:94" ht="9" customHeight="1">
      <c r="B8" s="424"/>
      <c r="C8" s="424"/>
      <c r="D8" s="424"/>
      <c r="E8" s="424"/>
      <c r="F8" s="424"/>
      <c r="G8" s="424"/>
      <c r="H8" s="424"/>
      <c r="I8" s="424"/>
      <c r="J8" s="424"/>
      <c r="K8" s="405"/>
      <c r="L8" s="405"/>
      <c r="M8" s="405"/>
      <c r="N8" s="405"/>
      <c r="O8" s="405"/>
      <c r="P8" s="405"/>
      <c r="Q8" s="405"/>
      <c r="R8" s="405"/>
      <c r="S8" s="405"/>
      <c r="T8" s="405"/>
      <c r="U8" s="405"/>
      <c r="V8" s="405"/>
      <c r="W8" s="405"/>
      <c r="X8" s="405"/>
      <c r="Y8" s="405"/>
      <c r="Z8" s="405"/>
      <c r="AA8" s="405"/>
      <c r="AB8" s="405"/>
      <c r="AC8" s="405"/>
      <c r="AD8" s="405"/>
      <c r="AE8" s="405"/>
      <c r="AF8" s="405"/>
      <c r="AG8" s="405"/>
      <c r="AH8" s="405"/>
      <c r="AI8" s="405"/>
      <c r="AJ8" s="405"/>
      <c r="AK8" s="405"/>
      <c r="AL8" s="405"/>
      <c r="AM8" s="405"/>
      <c r="AN8" s="405"/>
      <c r="AO8" s="405"/>
      <c r="AP8" s="405"/>
      <c r="AQ8" s="405"/>
      <c r="AR8" s="405"/>
      <c r="AS8" s="405"/>
      <c r="AT8" s="405"/>
      <c r="AU8" s="405"/>
      <c r="AV8" s="405"/>
      <c r="AW8" s="405"/>
      <c r="AX8" s="405"/>
      <c r="AY8" s="405"/>
      <c r="AZ8" s="405"/>
      <c r="BA8" s="405"/>
      <c r="BB8" s="405"/>
      <c r="BC8" s="405"/>
      <c r="BD8" s="405"/>
      <c r="BE8" s="405"/>
      <c r="BF8" s="405"/>
      <c r="BG8" s="405"/>
      <c r="BH8" s="405"/>
      <c r="BI8" s="405"/>
      <c r="BJ8" s="405"/>
      <c r="BK8" s="405"/>
      <c r="BL8" s="405"/>
      <c r="BM8" s="405"/>
      <c r="BN8" s="405"/>
      <c r="BO8" s="405"/>
      <c r="BP8" s="405"/>
      <c r="BQ8" s="405"/>
      <c r="BR8" s="405"/>
      <c r="BS8" s="405"/>
      <c r="BT8" s="405"/>
      <c r="BU8" s="405"/>
      <c r="BV8" s="405"/>
      <c r="BW8" s="405"/>
      <c r="BX8" s="405"/>
      <c r="BY8" s="405"/>
      <c r="BZ8" s="405"/>
      <c r="CA8" s="405"/>
      <c r="CB8" s="405"/>
      <c r="CC8" s="405"/>
      <c r="CD8" s="405"/>
      <c r="CE8" s="405"/>
      <c r="CF8" s="405"/>
      <c r="CG8" s="405"/>
      <c r="CH8" s="405"/>
      <c r="CI8" s="405"/>
      <c r="CJ8" s="405"/>
      <c r="CK8" s="405"/>
      <c r="CL8" s="405"/>
      <c r="CM8" s="405"/>
      <c r="CN8" s="405"/>
      <c r="CO8" s="405"/>
      <c r="CP8" s="404"/>
    </row>
    <row r="9" spans="1:94" ht="45" customHeight="1">
      <c r="A9" s="611" t="s">
        <v>2165</v>
      </c>
      <c r="B9" s="611"/>
      <c r="C9" s="611"/>
      <c r="D9" s="611"/>
      <c r="E9" s="611"/>
      <c r="F9" s="611"/>
      <c r="G9" s="611"/>
      <c r="H9" s="611"/>
      <c r="I9" s="611"/>
      <c r="J9" s="611"/>
      <c r="K9" s="611"/>
      <c r="L9" s="405"/>
      <c r="M9" s="405"/>
      <c r="N9" s="405"/>
      <c r="O9" s="405"/>
      <c r="P9" s="405"/>
      <c r="Q9" s="405"/>
      <c r="R9" s="405"/>
      <c r="S9" s="405"/>
      <c r="T9" s="405"/>
      <c r="U9" s="405"/>
      <c r="V9" s="405"/>
      <c r="W9" s="405"/>
      <c r="X9" s="405"/>
      <c r="Y9" s="405"/>
      <c r="Z9" s="405"/>
      <c r="AA9" s="405"/>
      <c r="AB9" s="405"/>
      <c r="AC9" s="405"/>
      <c r="AD9" s="405"/>
      <c r="AE9" s="405"/>
      <c r="AF9" s="405"/>
      <c r="AG9" s="405"/>
      <c r="AH9" s="405"/>
      <c r="AI9" s="405"/>
      <c r="AJ9" s="405"/>
      <c r="AK9" s="405"/>
      <c r="AL9" s="405"/>
      <c r="AM9" s="405"/>
      <c r="AN9" s="405"/>
      <c r="AO9" s="405"/>
      <c r="AP9" s="405"/>
      <c r="AQ9" s="405"/>
      <c r="AR9" s="405"/>
      <c r="AS9" s="405"/>
      <c r="AT9" s="405"/>
      <c r="AU9" s="405"/>
      <c r="AV9" s="405"/>
      <c r="AW9" s="405"/>
      <c r="AX9" s="405"/>
      <c r="AY9" s="405"/>
      <c r="AZ9" s="405"/>
      <c r="BA9" s="405"/>
      <c r="BB9" s="405"/>
      <c r="BC9" s="405"/>
      <c r="BD9" s="405"/>
      <c r="BE9" s="405"/>
      <c r="BF9" s="405"/>
      <c r="BG9" s="405"/>
      <c r="BH9" s="405"/>
      <c r="BI9" s="405"/>
      <c r="BJ9" s="405"/>
      <c r="BK9" s="405"/>
      <c r="BL9" s="405"/>
      <c r="BM9" s="405"/>
      <c r="BN9" s="405"/>
      <c r="BO9" s="405"/>
      <c r="BP9" s="405"/>
      <c r="BQ9" s="405"/>
      <c r="BR9" s="405"/>
      <c r="BS9" s="405"/>
      <c r="BT9" s="405"/>
      <c r="BU9" s="405"/>
      <c r="BV9" s="405"/>
      <c r="BW9" s="405"/>
      <c r="BX9" s="405"/>
      <c r="BY9" s="405"/>
      <c r="BZ9" s="405"/>
      <c r="CA9" s="405"/>
      <c r="CB9" s="405"/>
      <c r="CC9" s="405"/>
      <c r="CD9" s="405"/>
      <c r="CE9" s="405"/>
      <c r="CF9" s="405"/>
      <c r="CG9" s="405"/>
      <c r="CH9" s="405"/>
      <c r="CI9" s="405"/>
      <c r="CJ9" s="405"/>
      <c r="CK9" s="405"/>
      <c r="CL9" s="405"/>
      <c r="CM9" s="405"/>
      <c r="CN9" s="405"/>
      <c r="CO9" s="405"/>
      <c r="CP9" s="404"/>
    </row>
    <row r="10" spans="1:94" s="407" customFormat="1" ht="9" customHeight="1">
      <c r="B10" s="424"/>
      <c r="C10" s="424"/>
      <c r="D10" s="424"/>
      <c r="E10" s="424"/>
      <c r="F10" s="408"/>
      <c r="G10" s="424"/>
      <c r="H10" s="424"/>
    </row>
    <row r="11" spans="1:94" s="407" customFormat="1" ht="45" customHeight="1">
      <c r="A11" s="462" t="s">
        <v>2106</v>
      </c>
      <c r="B11" s="462"/>
      <c r="C11" s="462"/>
      <c r="D11" s="462"/>
      <c r="E11" s="462"/>
      <c r="F11" s="462"/>
      <c r="G11" s="462"/>
      <c r="H11" s="462"/>
      <c r="I11" s="462"/>
      <c r="J11" s="462"/>
      <c r="K11" s="462"/>
    </row>
    <row r="12" spans="1:94" s="407" customFormat="1" ht="9.9499999999999993" customHeight="1">
      <c r="A12" s="425"/>
      <c r="B12" s="425"/>
      <c r="C12" s="425"/>
      <c r="D12" s="425"/>
      <c r="E12" s="425"/>
      <c r="F12" s="425"/>
      <c r="G12" s="425"/>
      <c r="H12" s="425"/>
      <c r="I12" s="425"/>
      <c r="J12" s="425"/>
      <c r="K12" s="425"/>
    </row>
    <row r="13" spans="1:94">
      <c r="A13" s="562" t="s">
        <v>2110</v>
      </c>
      <c r="B13" s="405"/>
      <c r="C13" s="405"/>
      <c r="D13" s="405"/>
      <c r="E13" s="405"/>
      <c r="F13" s="405"/>
      <c r="G13" s="405"/>
      <c r="H13" s="405"/>
      <c r="I13" s="405"/>
      <c r="J13" s="405"/>
      <c r="K13" s="405"/>
      <c r="L13" s="405"/>
      <c r="M13" s="405"/>
      <c r="N13" s="405"/>
      <c r="O13" s="405"/>
      <c r="P13" s="405"/>
      <c r="Q13" s="405"/>
      <c r="R13" s="405"/>
      <c r="S13" s="405"/>
      <c r="T13" s="405"/>
      <c r="U13" s="405"/>
      <c r="V13" s="405"/>
      <c r="W13" s="405"/>
      <c r="X13" s="405"/>
      <c r="Y13" s="405"/>
      <c r="Z13" s="405"/>
      <c r="AA13" s="405"/>
      <c r="AB13" s="405"/>
      <c r="AC13" s="405"/>
      <c r="AD13" s="405"/>
      <c r="AE13" s="405"/>
      <c r="AF13" s="405"/>
      <c r="AG13" s="405"/>
      <c r="AH13" s="405"/>
      <c r="AI13" s="405"/>
      <c r="AJ13" s="405"/>
      <c r="AK13" s="405"/>
      <c r="AL13" s="405"/>
      <c r="AM13" s="405"/>
      <c r="AN13" s="405"/>
      <c r="AO13" s="405"/>
      <c r="AP13" s="405"/>
      <c r="AQ13" s="405"/>
      <c r="AR13" s="405"/>
      <c r="AS13" s="405"/>
      <c r="AT13" s="405"/>
      <c r="AU13" s="405"/>
      <c r="AV13" s="405"/>
      <c r="AW13" s="405"/>
      <c r="AX13" s="405"/>
      <c r="AY13" s="405"/>
      <c r="AZ13" s="405"/>
      <c r="BA13" s="405"/>
      <c r="BB13" s="405"/>
      <c r="BC13" s="405"/>
      <c r="BD13" s="405"/>
      <c r="BE13" s="405"/>
      <c r="BF13" s="405"/>
      <c r="BG13" s="405"/>
      <c r="BH13" s="405"/>
      <c r="BI13" s="405"/>
      <c r="BJ13" s="405"/>
      <c r="BK13" s="405"/>
      <c r="BL13" s="405"/>
      <c r="BM13" s="405"/>
      <c r="BN13" s="405"/>
      <c r="BO13" s="405"/>
      <c r="BP13" s="405"/>
      <c r="BQ13" s="405"/>
      <c r="BR13" s="405"/>
      <c r="BS13" s="405"/>
      <c r="BT13" s="405"/>
      <c r="BU13" s="405"/>
      <c r="BV13" s="405"/>
      <c r="BW13" s="405"/>
      <c r="BX13" s="405"/>
      <c r="BY13" s="405"/>
      <c r="BZ13" s="405"/>
      <c r="CA13" s="405"/>
      <c r="CB13" s="405"/>
      <c r="CC13" s="405"/>
      <c r="CD13" s="405"/>
      <c r="CE13" s="405"/>
      <c r="CF13" s="405"/>
      <c r="CG13" s="405"/>
      <c r="CH13" s="405"/>
      <c r="CI13" s="405"/>
      <c r="CJ13" s="405"/>
      <c r="CK13" s="405"/>
      <c r="CL13" s="405"/>
      <c r="CM13" s="405"/>
      <c r="CN13" s="405"/>
      <c r="CO13" s="405"/>
      <c r="CP13" s="405"/>
    </row>
    <row r="14" spans="1:94" ht="38.25" customHeight="1">
      <c r="A14" s="463" t="s">
        <v>1608</v>
      </c>
      <c r="B14" s="464" t="s">
        <v>1567</v>
      </c>
      <c r="C14" s="465"/>
      <c r="D14" s="464" t="s">
        <v>1607</v>
      </c>
      <c r="E14" s="465"/>
      <c r="F14" s="464" t="s">
        <v>1566</v>
      </c>
      <c r="G14" s="465"/>
      <c r="H14" s="463" t="s">
        <v>1927</v>
      </c>
      <c r="I14" s="466" t="s">
        <v>2040</v>
      </c>
      <c r="J14" s="467"/>
      <c r="K14" s="463" t="s">
        <v>1758</v>
      </c>
      <c r="L14" s="409"/>
      <c r="M14" s="409"/>
      <c r="N14" s="409"/>
      <c r="O14" s="409"/>
      <c r="P14" s="409"/>
      <c r="Q14" s="409"/>
      <c r="R14" s="409"/>
      <c r="S14" s="409"/>
      <c r="T14" s="409"/>
      <c r="U14" s="409"/>
      <c r="V14" s="409"/>
      <c r="W14" s="409"/>
      <c r="X14" s="409"/>
      <c r="Y14" s="409"/>
      <c r="Z14" s="409"/>
      <c r="AA14" s="409"/>
      <c r="AB14" s="409"/>
      <c r="AC14" s="409"/>
      <c r="AD14" s="409"/>
      <c r="AE14" s="409"/>
      <c r="AF14" s="409"/>
      <c r="AG14" s="409"/>
      <c r="AH14" s="409"/>
      <c r="AI14" s="409"/>
      <c r="AJ14" s="409"/>
      <c r="AK14" s="409"/>
      <c r="AL14" s="409"/>
      <c r="AM14" s="409"/>
      <c r="AN14" s="409"/>
      <c r="AO14" s="409"/>
      <c r="AP14" s="409"/>
      <c r="AQ14" s="409"/>
      <c r="AR14" s="409"/>
      <c r="AS14" s="409"/>
      <c r="AT14" s="409"/>
      <c r="AU14" s="409"/>
      <c r="AV14" s="409"/>
      <c r="AW14" s="409"/>
      <c r="AX14" s="409"/>
      <c r="AY14" s="409"/>
      <c r="AZ14" s="409"/>
      <c r="BA14" s="409"/>
      <c r="BB14" s="409"/>
      <c r="BC14" s="409"/>
      <c r="BD14" s="409"/>
      <c r="BE14" s="409"/>
      <c r="BF14" s="409"/>
      <c r="BG14" s="409"/>
      <c r="BH14" s="409"/>
      <c r="BI14" s="409"/>
      <c r="BJ14" s="409"/>
      <c r="BK14" s="409"/>
      <c r="BL14" s="409"/>
      <c r="BM14" s="409"/>
      <c r="BN14" s="409"/>
      <c r="BO14" s="409"/>
      <c r="BP14" s="409"/>
      <c r="BQ14" s="409"/>
      <c r="BR14" s="409"/>
      <c r="BS14" s="409"/>
      <c r="BT14" s="409"/>
      <c r="BU14" s="409"/>
      <c r="BV14" s="409"/>
      <c r="BW14" s="409"/>
      <c r="BX14" s="409"/>
      <c r="BY14" s="409"/>
      <c r="BZ14" s="409"/>
      <c r="CA14" s="409"/>
      <c r="CB14" s="409"/>
      <c r="CC14" s="409"/>
      <c r="CD14" s="409"/>
      <c r="CE14" s="409"/>
      <c r="CF14" s="409"/>
      <c r="CG14" s="409"/>
      <c r="CH14" s="409"/>
      <c r="CI14" s="409"/>
      <c r="CJ14" s="409"/>
      <c r="CK14" s="409"/>
      <c r="CL14" s="409"/>
      <c r="CM14" s="409"/>
      <c r="CN14" s="409"/>
      <c r="CO14" s="409"/>
      <c r="CP14" s="409"/>
    </row>
    <row r="15" spans="1:94" s="411" customFormat="1" ht="41.25" customHeight="1">
      <c r="A15" s="463"/>
      <c r="B15" s="427" t="s">
        <v>1574</v>
      </c>
      <c r="C15" s="426" t="s">
        <v>5</v>
      </c>
      <c r="D15" s="426" t="s">
        <v>6</v>
      </c>
      <c r="E15" s="426" t="s">
        <v>5</v>
      </c>
      <c r="F15" s="426" t="s">
        <v>6</v>
      </c>
      <c r="G15" s="426" t="s">
        <v>5</v>
      </c>
      <c r="H15" s="463"/>
      <c r="I15" s="280" t="s">
        <v>1811</v>
      </c>
      <c r="J15" s="280" t="s">
        <v>2111</v>
      </c>
      <c r="K15" s="463"/>
      <c r="L15" s="410"/>
      <c r="M15" s="410"/>
      <c r="N15" s="410"/>
      <c r="O15" s="410"/>
      <c r="P15" s="410"/>
      <c r="Q15" s="410"/>
      <c r="R15" s="410"/>
      <c r="S15" s="410"/>
      <c r="T15" s="410"/>
      <c r="U15" s="410"/>
      <c r="V15" s="410"/>
      <c r="W15" s="410"/>
      <c r="X15" s="410"/>
      <c r="Y15" s="410"/>
      <c r="Z15" s="410"/>
      <c r="AA15" s="410"/>
      <c r="AB15" s="410"/>
      <c r="AC15" s="410"/>
      <c r="AD15" s="410"/>
      <c r="AE15" s="410"/>
      <c r="AF15" s="410"/>
      <c r="AG15" s="410"/>
      <c r="AH15" s="410"/>
      <c r="AI15" s="410"/>
      <c r="AJ15" s="410"/>
      <c r="AK15" s="410"/>
      <c r="AL15" s="410"/>
      <c r="AM15" s="410"/>
      <c r="AN15" s="410"/>
      <c r="AO15" s="410"/>
      <c r="AP15" s="410"/>
      <c r="AQ15" s="410"/>
      <c r="AR15" s="410"/>
      <c r="AS15" s="410"/>
      <c r="AT15" s="410"/>
      <c r="AU15" s="410"/>
      <c r="AV15" s="410"/>
      <c r="AW15" s="410"/>
      <c r="AX15" s="410"/>
      <c r="AY15" s="410"/>
      <c r="AZ15" s="410"/>
      <c r="BA15" s="410"/>
      <c r="BB15" s="410"/>
      <c r="BC15" s="410"/>
      <c r="BD15" s="410"/>
      <c r="BE15" s="410"/>
      <c r="BF15" s="410"/>
      <c r="BG15" s="410"/>
      <c r="BH15" s="410"/>
      <c r="BI15" s="410"/>
      <c r="BJ15" s="410"/>
      <c r="BK15" s="410"/>
      <c r="BL15" s="410"/>
      <c r="BM15" s="410"/>
      <c r="BN15" s="410"/>
      <c r="BO15" s="410"/>
      <c r="BP15" s="410"/>
      <c r="BQ15" s="410"/>
      <c r="BR15" s="410"/>
      <c r="BS15" s="410"/>
      <c r="BT15" s="410"/>
      <c r="BU15" s="410"/>
      <c r="BV15" s="410"/>
      <c r="BW15" s="410"/>
      <c r="BX15" s="410"/>
      <c r="BY15" s="410"/>
      <c r="BZ15" s="410"/>
      <c r="CA15" s="410"/>
      <c r="CB15" s="410"/>
      <c r="CC15" s="410"/>
      <c r="CD15" s="410"/>
      <c r="CE15" s="410"/>
      <c r="CF15" s="410"/>
      <c r="CG15" s="410"/>
      <c r="CH15" s="410"/>
      <c r="CI15" s="410"/>
      <c r="CJ15" s="410"/>
      <c r="CK15" s="410"/>
      <c r="CL15" s="410"/>
      <c r="CM15" s="410"/>
      <c r="CN15" s="410"/>
      <c r="CO15" s="410"/>
      <c r="CP15" s="410"/>
    </row>
    <row r="16" spans="1:94" s="414" customFormat="1" ht="12.75">
      <c r="A16" s="412">
        <v>1</v>
      </c>
      <c r="B16" s="412">
        <v>2</v>
      </c>
      <c r="C16" s="412">
        <v>3</v>
      </c>
      <c r="D16" s="412">
        <v>4</v>
      </c>
      <c r="E16" s="412">
        <v>5</v>
      </c>
      <c r="F16" s="412">
        <v>6</v>
      </c>
      <c r="G16" s="412">
        <v>7</v>
      </c>
      <c r="H16" s="412">
        <v>8</v>
      </c>
      <c r="I16" s="412">
        <v>9</v>
      </c>
      <c r="J16" s="412">
        <v>10</v>
      </c>
      <c r="K16" s="412">
        <v>11</v>
      </c>
      <c r="L16" s="413"/>
      <c r="M16" s="413"/>
      <c r="N16" s="413"/>
      <c r="O16" s="413"/>
      <c r="P16" s="413"/>
      <c r="Q16" s="413"/>
      <c r="R16" s="413"/>
      <c r="S16" s="413"/>
      <c r="T16" s="413"/>
      <c r="U16" s="413"/>
      <c r="V16" s="413"/>
      <c r="W16" s="413"/>
      <c r="X16" s="413"/>
      <c r="Y16" s="413"/>
      <c r="Z16" s="413"/>
      <c r="AA16" s="413"/>
      <c r="AB16" s="413"/>
      <c r="AC16" s="413"/>
      <c r="AD16" s="413"/>
      <c r="AE16" s="413"/>
      <c r="AF16" s="413"/>
      <c r="AG16" s="413"/>
      <c r="AH16" s="413"/>
      <c r="AI16" s="413"/>
      <c r="AJ16" s="413"/>
      <c r="AK16" s="413"/>
      <c r="AL16" s="413"/>
      <c r="AM16" s="413"/>
      <c r="AN16" s="413"/>
      <c r="AO16" s="413"/>
      <c r="AP16" s="413"/>
      <c r="AQ16" s="413"/>
      <c r="AR16" s="413"/>
      <c r="AS16" s="413"/>
      <c r="AT16" s="413"/>
      <c r="AU16" s="413"/>
      <c r="AV16" s="413"/>
      <c r="AW16" s="413"/>
      <c r="AX16" s="413"/>
      <c r="AY16" s="413"/>
      <c r="AZ16" s="413"/>
      <c r="BA16" s="413"/>
      <c r="BB16" s="413"/>
      <c r="BC16" s="413"/>
      <c r="BD16" s="413"/>
      <c r="BE16" s="413"/>
      <c r="BF16" s="413"/>
      <c r="BG16" s="413"/>
      <c r="BH16" s="413"/>
      <c r="BI16" s="413"/>
      <c r="BJ16" s="413"/>
      <c r="BK16" s="413"/>
      <c r="BL16" s="413"/>
      <c r="BM16" s="413"/>
      <c r="BN16" s="413"/>
      <c r="BO16" s="413"/>
      <c r="BP16" s="413"/>
      <c r="BQ16" s="413"/>
      <c r="BR16" s="413"/>
      <c r="BS16" s="413"/>
      <c r="BT16" s="413"/>
      <c r="BU16" s="413"/>
      <c r="BV16" s="413"/>
      <c r="BW16" s="413"/>
      <c r="BX16" s="413"/>
      <c r="BY16" s="413"/>
      <c r="BZ16" s="413"/>
      <c r="CA16" s="413"/>
      <c r="CB16" s="413"/>
      <c r="CC16" s="413"/>
      <c r="CD16" s="413"/>
      <c r="CE16" s="413"/>
      <c r="CF16" s="413"/>
      <c r="CG16" s="413"/>
      <c r="CH16" s="413"/>
      <c r="CI16" s="413"/>
      <c r="CJ16" s="413"/>
      <c r="CK16" s="413"/>
      <c r="CL16" s="413"/>
      <c r="CM16" s="413"/>
      <c r="CN16" s="413"/>
      <c r="CO16" s="413"/>
      <c r="CP16" s="413"/>
    </row>
    <row r="17" spans="1:95" s="356" customFormat="1" ht="30" customHeight="1">
      <c r="A17" s="415" t="s">
        <v>1817</v>
      </c>
      <c r="B17" s="415">
        <v>39</v>
      </c>
      <c r="C17" s="417" t="s">
        <v>1814</v>
      </c>
      <c r="D17" s="612" t="s">
        <v>2042</v>
      </c>
      <c r="E17" s="613" t="s">
        <v>2043</v>
      </c>
      <c r="F17" s="418">
        <v>700</v>
      </c>
      <c r="G17" s="417" t="s">
        <v>2044</v>
      </c>
      <c r="H17" s="418">
        <v>1</v>
      </c>
      <c r="I17" s="419">
        <f>799*2+196</f>
        <v>1794</v>
      </c>
      <c r="J17" s="419">
        <v>0</v>
      </c>
      <c r="K17" s="614" t="s">
        <v>2045</v>
      </c>
    </row>
    <row r="18" spans="1:95" s="356" customFormat="1" ht="30" customHeight="1">
      <c r="A18" s="415">
        <v>111</v>
      </c>
      <c r="B18" s="415">
        <v>76</v>
      </c>
      <c r="C18" s="417" t="s">
        <v>155</v>
      </c>
      <c r="D18" s="612" t="s">
        <v>2050</v>
      </c>
      <c r="E18" s="613" t="s">
        <v>2051</v>
      </c>
      <c r="F18" s="418">
        <v>700</v>
      </c>
      <c r="G18" s="417" t="s">
        <v>2044</v>
      </c>
      <c r="H18" s="418">
        <v>1</v>
      </c>
      <c r="I18" s="419">
        <f t="shared" ref="I18:I24" si="0">799*2+196</f>
        <v>1794</v>
      </c>
      <c r="J18" s="419">
        <v>0</v>
      </c>
      <c r="K18" s="614" t="s">
        <v>2045</v>
      </c>
    </row>
    <row r="19" spans="1:95" ht="30" customHeight="1">
      <c r="A19" s="415">
        <v>161</v>
      </c>
      <c r="B19" s="415">
        <v>76</v>
      </c>
      <c r="C19" s="613" t="s">
        <v>155</v>
      </c>
      <c r="D19" s="612" t="s">
        <v>2064</v>
      </c>
      <c r="E19" s="613" t="s">
        <v>2065</v>
      </c>
      <c r="F19" s="418">
        <v>700</v>
      </c>
      <c r="G19" s="417" t="s">
        <v>2044</v>
      </c>
      <c r="H19" s="418">
        <v>1</v>
      </c>
      <c r="I19" s="419">
        <f t="shared" si="0"/>
        <v>1794</v>
      </c>
      <c r="J19" s="419">
        <v>0</v>
      </c>
      <c r="K19" s="614" t="s">
        <v>2045</v>
      </c>
    </row>
    <row r="20" spans="1:95" s="356" customFormat="1" ht="30" customHeight="1">
      <c r="A20" s="421">
        <v>235</v>
      </c>
      <c r="B20" s="415">
        <v>92</v>
      </c>
      <c r="C20" s="417" t="s">
        <v>2096</v>
      </c>
      <c r="D20" s="612" t="s">
        <v>2099</v>
      </c>
      <c r="E20" s="613" t="s">
        <v>2098</v>
      </c>
      <c r="F20" s="211">
        <v>700</v>
      </c>
      <c r="G20" s="417" t="s">
        <v>2044</v>
      </c>
      <c r="H20" s="418">
        <v>1</v>
      </c>
      <c r="I20" s="419">
        <f>865*2+196</f>
        <v>1926</v>
      </c>
      <c r="J20" s="419">
        <v>0</v>
      </c>
      <c r="K20" s="614" t="s">
        <v>2045</v>
      </c>
    </row>
    <row r="21" spans="1:95" s="356" customFormat="1" ht="30" customHeight="1">
      <c r="A21" s="415">
        <v>111</v>
      </c>
      <c r="B21" s="421">
        <v>95</v>
      </c>
      <c r="C21" s="417" t="s">
        <v>1578</v>
      </c>
      <c r="D21" s="612" t="s">
        <v>2050</v>
      </c>
      <c r="E21" s="613" t="s">
        <v>2051</v>
      </c>
      <c r="F21" s="418">
        <v>700</v>
      </c>
      <c r="G21" s="417" t="s">
        <v>2044</v>
      </c>
      <c r="H21" s="418">
        <v>1</v>
      </c>
      <c r="I21" s="419">
        <f t="shared" si="0"/>
        <v>1794</v>
      </c>
      <c r="J21" s="419">
        <v>0</v>
      </c>
      <c r="K21" s="614" t="s">
        <v>2045</v>
      </c>
    </row>
    <row r="22" spans="1:95" s="356" customFormat="1" ht="30" customHeight="1">
      <c r="A22" s="415" t="s">
        <v>1820</v>
      </c>
      <c r="B22" s="415">
        <v>206</v>
      </c>
      <c r="C22" s="417" t="s">
        <v>1616</v>
      </c>
      <c r="D22" s="612" t="s">
        <v>2042</v>
      </c>
      <c r="E22" s="613" t="s">
        <v>2043</v>
      </c>
      <c r="F22" s="418">
        <v>700</v>
      </c>
      <c r="G22" s="417" t="s">
        <v>2044</v>
      </c>
      <c r="H22" s="418">
        <v>1</v>
      </c>
      <c r="I22" s="419">
        <f t="shared" si="0"/>
        <v>1794</v>
      </c>
      <c r="J22" s="419">
        <v>0</v>
      </c>
      <c r="K22" s="614" t="s">
        <v>2045</v>
      </c>
    </row>
    <row r="23" spans="1:95" s="356" customFormat="1" ht="30" customHeight="1">
      <c r="A23" s="415">
        <v>161</v>
      </c>
      <c r="B23" s="421">
        <v>206</v>
      </c>
      <c r="C23" s="613" t="s">
        <v>2060</v>
      </c>
      <c r="D23" s="612" t="s">
        <v>2064</v>
      </c>
      <c r="E23" s="613" t="s">
        <v>2065</v>
      </c>
      <c r="F23" s="418">
        <v>700</v>
      </c>
      <c r="G23" s="417" t="s">
        <v>2044</v>
      </c>
      <c r="H23" s="418">
        <v>1</v>
      </c>
      <c r="I23" s="419">
        <f t="shared" si="0"/>
        <v>1794</v>
      </c>
      <c r="J23" s="419">
        <v>0</v>
      </c>
      <c r="K23" s="614" t="s">
        <v>2045</v>
      </c>
    </row>
    <row r="24" spans="1:95" s="334" customFormat="1" ht="30" customHeight="1">
      <c r="A24" s="415" t="s">
        <v>1819</v>
      </c>
      <c r="B24" s="415">
        <v>206</v>
      </c>
      <c r="C24" s="417" t="s">
        <v>1616</v>
      </c>
      <c r="D24" s="612" t="s">
        <v>2050</v>
      </c>
      <c r="E24" s="613" t="s">
        <v>2051</v>
      </c>
      <c r="F24" s="418">
        <v>700</v>
      </c>
      <c r="G24" s="417" t="s">
        <v>2044</v>
      </c>
      <c r="H24" s="418">
        <v>1</v>
      </c>
      <c r="I24" s="419">
        <f t="shared" si="0"/>
        <v>1794</v>
      </c>
      <c r="J24" s="419">
        <v>0</v>
      </c>
      <c r="K24" s="614" t="s">
        <v>2045</v>
      </c>
      <c r="CQ24" s="404"/>
    </row>
    <row r="25" spans="1:95" s="334" customFormat="1" ht="30" customHeight="1">
      <c r="A25" s="415">
        <v>112</v>
      </c>
      <c r="B25" s="421">
        <v>49</v>
      </c>
      <c r="C25" s="417" t="s">
        <v>1882</v>
      </c>
      <c r="D25" s="612" t="s">
        <v>2054</v>
      </c>
      <c r="E25" s="613" t="s">
        <v>2112</v>
      </c>
      <c r="F25" s="418">
        <v>700</v>
      </c>
      <c r="G25" s="417" t="s">
        <v>2044</v>
      </c>
      <c r="H25" s="418">
        <v>1</v>
      </c>
      <c r="I25" s="419">
        <v>0</v>
      </c>
      <c r="J25" s="419">
        <f>727*2+196</f>
        <v>1650</v>
      </c>
      <c r="K25" s="614" t="s">
        <v>2045</v>
      </c>
      <c r="CQ25" s="404"/>
    </row>
    <row r="26" spans="1:95" s="356" customFormat="1" ht="30" customHeight="1">
      <c r="A26" s="415">
        <v>169</v>
      </c>
      <c r="B26" s="421">
        <v>22</v>
      </c>
      <c r="C26" s="417" t="s">
        <v>1894</v>
      </c>
      <c r="D26" s="612" t="s">
        <v>2099</v>
      </c>
      <c r="E26" s="613" t="s">
        <v>2166</v>
      </c>
      <c r="F26" s="211">
        <v>700</v>
      </c>
      <c r="G26" s="417" t="s">
        <v>2044</v>
      </c>
      <c r="H26" s="418">
        <v>1</v>
      </c>
      <c r="I26" s="419">
        <v>0</v>
      </c>
      <c r="J26" s="419">
        <f>727*2+196</f>
        <v>1650</v>
      </c>
      <c r="K26" s="614" t="s">
        <v>2045</v>
      </c>
    </row>
    <row r="27" spans="1:95" s="356" customFormat="1" ht="30" customHeight="1">
      <c r="A27" s="415" t="s">
        <v>1835</v>
      </c>
      <c r="B27" s="415">
        <v>46</v>
      </c>
      <c r="C27" s="417" t="s">
        <v>2084</v>
      </c>
      <c r="D27" s="612" t="s">
        <v>2167</v>
      </c>
      <c r="E27" s="613" t="s">
        <v>2168</v>
      </c>
      <c r="F27" s="211" t="s">
        <v>2116</v>
      </c>
      <c r="G27" s="417" t="s">
        <v>2117</v>
      </c>
      <c r="H27" s="418">
        <v>1</v>
      </c>
      <c r="I27" s="419">
        <v>787</v>
      </c>
      <c r="J27" s="419">
        <v>610</v>
      </c>
      <c r="K27" s="614"/>
    </row>
    <row r="28" spans="1:95" s="356" customFormat="1" ht="30" customHeight="1">
      <c r="A28" s="415" t="s">
        <v>1835</v>
      </c>
      <c r="B28" s="415">
        <v>92</v>
      </c>
      <c r="C28" s="417" t="s">
        <v>2096</v>
      </c>
      <c r="D28" s="612" t="s">
        <v>2169</v>
      </c>
      <c r="E28" s="613" t="s">
        <v>2098</v>
      </c>
      <c r="F28" s="211" t="s">
        <v>2116</v>
      </c>
      <c r="G28" s="417" t="s">
        <v>2117</v>
      </c>
      <c r="H28" s="418">
        <v>1</v>
      </c>
      <c r="I28" s="348">
        <v>865</v>
      </c>
      <c r="J28" s="419">
        <v>0</v>
      </c>
      <c r="K28" s="614"/>
    </row>
    <row r="29" spans="1:95" s="366" customFormat="1" ht="30" customHeight="1">
      <c r="A29" s="415" t="s">
        <v>1835</v>
      </c>
      <c r="B29" s="421">
        <v>22</v>
      </c>
      <c r="C29" s="417" t="s">
        <v>1894</v>
      </c>
      <c r="D29" s="612" t="s">
        <v>2170</v>
      </c>
      <c r="E29" s="613" t="s">
        <v>2171</v>
      </c>
      <c r="F29" s="211" t="s">
        <v>2116</v>
      </c>
      <c r="G29" s="417" t="s">
        <v>2117</v>
      </c>
      <c r="H29" s="418">
        <v>1</v>
      </c>
      <c r="I29" s="419">
        <v>0</v>
      </c>
      <c r="J29" s="419">
        <v>727</v>
      </c>
      <c r="K29" s="614"/>
    </row>
    <row r="30" spans="1:95" s="366" customFormat="1" ht="15.75">
      <c r="A30" s="370"/>
      <c r="B30" s="567"/>
      <c r="C30" s="568"/>
      <c r="D30" s="615"/>
      <c r="E30" s="616"/>
      <c r="F30" s="571"/>
      <c r="G30" s="568"/>
      <c r="H30" s="572"/>
      <c r="I30" s="574"/>
      <c r="J30" s="574"/>
      <c r="K30" s="617"/>
    </row>
    <row r="31" spans="1:95" s="566" customFormat="1" ht="15.75">
      <c r="A31" s="576" t="s">
        <v>2123</v>
      </c>
      <c r="B31" s="370"/>
      <c r="C31" s="568"/>
      <c r="D31" s="615"/>
      <c r="E31" s="616"/>
      <c r="F31" s="571"/>
      <c r="G31" s="568"/>
      <c r="H31" s="572"/>
      <c r="I31" s="574"/>
      <c r="J31" s="574"/>
      <c r="K31" s="617"/>
    </row>
    <row r="32" spans="1:95" s="566" customFormat="1" ht="48.75" customHeight="1">
      <c r="A32" s="618" t="s">
        <v>1754</v>
      </c>
      <c r="B32" s="619" t="s">
        <v>1755</v>
      </c>
      <c r="C32" s="619" t="s">
        <v>1756</v>
      </c>
      <c r="D32" s="620" t="s">
        <v>1607</v>
      </c>
      <c r="E32" s="621"/>
      <c r="F32" s="620" t="s">
        <v>1588</v>
      </c>
      <c r="G32" s="621"/>
      <c r="H32" s="463" t="s">
        <v>1927</v>
      </c>
      <c r="I32" s="622" t="s">
        <v>2124</v>
      </c>
      <c r="J32" s="623"/>
      <c r="K32" s="624" t="s">
        <v>1758</v>
      </c>
    </row>
    <row r="33" spans="1:95" s="583" customFormat="1" ht="48.75" customHeight="1">
      <c r="A33" s="618"/>
      <c r="B33" s="625"/>
      <c r="C33" s="625"/>
      <c r="D33" s="626" t="s">
        <v>1572</v>
      </c>
      <c r="E33" s="627" t="s">
        <v>2125</v>
      </c>
      <c r="F33" s="626" t="s">
        <v>1572</v>
      </c>
      <c r="G33" s="627" t="s">
        <v>1573</v>
      </c>
      <c r="H33" s="463"/>
      <c r="I33" s="280" t="s">
        <v>1811</v>
      </c>
      <c r="J33" s="280" t="s">
        <v>2111</v>
      </c>
      <c r="K33" s="624"/>
    </row>
    <row r="34" spans="1:95" s="587" customFormat="1" ht="15.75">
      <c r="A34" s="412">
        <v>1</v>
      </c>
      <c r="B34" s="412">
        <v>2</v>
      </c>
      <c r="C34" s="412">
        <v>3</v>
      </c>
      <c r="D34" s="412">
        <v>4</v>
      </c>
      <c r="E34" s="412">
        <v>5</v>
      </c>
      <c r="F34" s="412">
        <v>6</v>
      </c>
      <c r="G34" s="412">
        <v>7</v>
      </c>
      <c r="H34" s="412">
        <v>8</v>
      </c>
      <c r="I34" s="412">
        <v>9</v>
      </c>
      <c r="J34" s="412">
        <v>10</v>
      </c>
      <c r="K34" s="412">
        <v>11</v>
      </c>
    </row>
    <row r="35" spans="1:95" s="587" customFormat="1" ht="30" customHeight="1">
      <c r="A35" s="628" t="s">
        <v>2126</v>
      </c>
      <c r="B35" s="629">
        <v>910</v>
      </c>
      <c r="C35" s="630" t="s">
        <v>1769</v>
      </c>
      <c r="D35" s="631" t="s">
        <v>1681</v>
      </c>
      <c r="E35" s="631" t="s">
        <v>1682</v>
      </c>
      <c r="F35" s="628" t="s">
        <v>2127</v>
      </c>
      <c r="G35" s="631" t="s">
        <v>2128</v>
      </c>
      <c r="H35" s="418">
        <v>1</v>
      </c>
      <c r="I35" s="632">
        <v>123</v>
      </c>
      <c r="J35" s="632">
        <v>123</v>
      </c>
      <c r="K35" s="633"/>
    </row>
    <row r="36" spans="1:95" s="587" customFormat="1" ht="30" customHeight="1">
      <c r="A36" s="628" t="s">
        <v>2126</v>
      </c>
      <c r="B36" s="629">
        <v>910</v>
      </c>
      <c r="C36" s="630" t="s">
        <v>1769</v>
      </c>
      <c r="D36" s="631" t="s">
        <v>2172</v>
      </c>
      <c r="E36" s="631" t="s">
        <v>2173</v>
      </c>
      <c r="F36" s="628" t="s">
        <v>2127</v>
      </c>
      <c r="G36" s="631" t="s">
        <v>2128</v>
      </c>
      <c r="H36" s="418">
        <v>1</v>
      </c>
      <c r="I36" s="632">
        <v>93</v>
      </c>
      <c r="J36" s="632">
        <v>93</v>
      </c>
      <c r="K36" s="633"/>
    </row>
    <row r="37" spans="1:95" s="587" customFormat="1" ht="45" customHeight="1">
      <c r="A37" s="628" t="s">
        <v>2126</v>
      </c>
      <c r="B37" s="629">
        <v>910</v>
      </c>
      <c r="C37" s="630" t="s">
        <v>1769</v>
      </c>
      <c r="D37" s="634" t="s">
        <v>1661</v>
      </c>
      <c r="E37" s="631" t="s">
        <v>1662</v>
      </c>
      <c r="F37" s="628" t="s">
        <v>2127</v>
      </c>
      <c r="G37" s="631" t="s">
        <v>2128</v>
      </c>
      <c r="H37" s="418">
        <v>1</v>
      </c>
      <c r="I37" s="632">
        <v>384</v>
      </c>
      <c r="J37" s="632">
        <v>384</v>
      </c>
      <c r="K37" s="633"/>
    </row>
    <row r="38" spans="1:95" s="587" customFormat="1" ht="45" customHeight="1">
      <c r="A38" s="628" t="s">
        <v>2126</v>
      </c>
      <c r="B38" s="601">
        <v>910</v>
      </c>
      <c r="C38" s="602" t="s">
        <v>1769</v>
      </c>
      <c r="D38" s="603" t="s">
        <v>2133</v>
      </c>
      <c r="E38" s="603" t="s">
        <v>2134</v>
      </c>
      <c r="F38" s="635" t="s">
        <v>2127</v>
      </c>
      <c r="G38" s="603" t="s">
        <v>2128</v>
      </c>
      <c r="H38" s="418">
        <v>1</v>
      </c>
      <c r="I38" s="632">
        <v>30</v>
      </c>
      <c r="J38" s="632">
        <v>30</v>
      </c>
      <c r="K38" s="633"/>
    </row>
    <row r="39" spans="1:95" s="587" customFormat="1" ht="30" customHeight="1">
      <c r="A39" s="628" t="s">
        <v>2126</v>
      </c>
      <c r="B39" s="601">
        <v>910</v>
      </c>
      <c r="C39" s="602" t="s">
        <v>1769</v>
      </c>
      <c r="D39" s="603" t="s">
        <v>2135</v>
      </c>
      <c r="E39" s="603" t="s">
        <v>2136</v>
      </c>
      <c r="F39" s="635" t="s">
        <v>2127</v>
      </c>
      <c r="G39" s="603" t="s">
        <v>2128</v>
      </c>
      <c r="H39" s="418">
        <v>1</v>
      </c>
      <c r="I39" s="632">
        <v>31</v>
      </c>
      <c r="J39" s="632">
        <v>31</v>
      </c>
      <c r="K39" s="633"/>
    </row>
    <row r="40" spans="1:95" s="587" customFormat="1" ht="30" customHeight="1">
      <c r="A40" s="628" t="s">
        <v>2126</v>
      </c>
      <c r="B40" s="629">
        <v>910</v>
      </c>
      <c r="C40" s="630" t="s">
        <v>1769</v>
      </c>
      <c r="D40" s="631" t="s">
        <v>2174</v>
      </c>
      <c r="E40" s="631" t="s">
        <v>2175</v>
      </c>
      <c r="F40" s="628" t="s">
        <v>2127</v>
      </c>
      <c r="G40" s="631" t="s">
        <v>2128</v>
      </c>
      <c r="H40" s="418">
        <v>1</v>
      </c>
      <c r="I40" s="632">
        <v>20</v>
      </c>
      <c r="J40" s="632">
        <v>20</v>
      </c>
      <c r="K40" s="633"/>
    </row>
    <row r="41" spans="1:95" s="587" customFormat="1" ht="30" customHeight="1">
      <c r="A41" s="628" t="s">
        <v>2126</v>
      </c>
      <c r="B41" s="629">
        <v>910</v>
      </c>
      <c r="C41" s="630" t="s">
        <v>1769</v>
      </c>
      <c r="D41" s="631" t="s">
        <v>2129</v>
      </c>
      <c r="E41" s="631" t="s">
        <v>2130</v>
      </c>
      <c r="F41" s="628" t="s">
        <v>2127</v>
      </c>
      <c r="G41" s="631" t="s">
        <v>2128</v>
      </c>
      <c r="H41" s="418">
        <v>1</v>
      </c>
      <c r="I41" s="632">
        <v>371</v>
      </c>
      <c r="J41" s="632">
        <v>371</v>
      </c>
      <c r="K41" s="633"/>
    </row>
    <row r="42" spans="1:95" ht="30" customHeight="1">
      <c r="A42" s="628" t="s">
        <v>2126</v>
      </c>
      <c r="B42" s="629">
        <v>980</v>
      </c>
      <c r="C42" s="630" t="s">
        <v>1769</v>
      </c>
      <c r="D42" s="631" t="s">
        <v>2145</v>
      </c>
      <c r="E42" s="631" t="s">
        <v>1952</v>
      </c>
      <c r="F42" s="628" t="s">
        <v>2127</v>
      </c>
      <c r="G42" s="631" t="s">
        <v>2128</v>
      </c>
      <c r="H42" s="418">
        <v>1</v>
      </c>
      <c r="I42" s="632">
        <v>424</v>
      </c>
      <c r="J42" s="632">
        <v>424</v>
      </c>
      <c r="K42" s="633" t="s">
        <v>2146</v>
      </c>
      <c r="CQ42" s="334"/>
    </row>
    <row r="43" spans="1:95" s="379" customFormat="1">
      <c r="A43" s="404"/>
      <c r="B43" s="356"/>
      <c r="C43" s="356"/>
      <c r="D43" s="356"/>
      <c r="E43" s="356"/>
      <c r="F43" s="360"/>
      <c r="G43" s="356"/>
      <c r="H43" s="360"/>
      <c r="I43" s="334"/>
      <c r="J43" s="334"/>
      <c r="K43" s="334"/>
    </row>
    <row r="44" spans="1:95" s="379" customFormat="1" ht="16.5">
      <c r="A44" s="607">
        <v>1</v>
      </c>
      <c r="B44" s="608" t="s">
        <v>2162</v>
      </c>
      <c r="C44" s="609"/>
      <c r="D44" s="609"/>
      <c r="E44" s="610"/>
      <c r="F44" s="609"/>
      <c r="G44" s="610"/>
      <c r="H44" s="609"/>
      <c r="I44" s="609"/>
    </row>
    <row r="45" spans="1:95">
      <c r="A45" s="607">
        <v>2</v>
      </c>
      <c r="B45" s="608" t="s">
        <v>2163</v>
      </c>
      <c r="C45" s="609"/>
      <c r="D45" s="609"/>
      <c r="E45" s="610"/>
      <c r="F45" s="609"/>
      <c r="G45" s="610"/>
      <c r="H45" s="609"/>
      <c r="I45" s="609"/>
      <c r="J45" s="379"/>
      <c r="K45" s="379"/>
    </row>
    <row r="46" spans="1:95">
      <c r="A46" s="607">
        <v>3</v>
      </c>
      <c r="B46" s="608" t="s">
        <v>2164</v>
      </c>
    </row>
    <row r="47" spans="1:95" ht="18.75" customHeight="1">
      <c r="C47" s="222"/>
      <c r="D47" s="222"/>
      <c r="E47" s="223"/>
      <c r="F47" s="223"/>
      <c r="G47" s="223"/>
      <c r="H47" s="223"/>
      <c r="I47" s="126" t="s">
        <v>123</v>
      </c>
    </row>
  </sheetData>
  <autoFilter ref="A16:CP28"/>
  <mergeCells count="18">
    <mergeCell ref="I32:J32"/>
    <mergeCell ref="K32:K33"/>
    <mergeCell ref="A32:A33"/>
    <mergeCell ref="B32:B33"/>
    <mergeCell ref="C32:C33"/>
    <mergeCell ref="D32:E32"/>
    <mergeCell ref="F32:G32"/>
    <mergeCell ref="H32:H33"/>
    <mergeCell ref="A7:K7"/>
    <mergeCell ref="A9:K9"/>
    <mergeCell ref="A11:K11"/>
    <mergeCell ref="A14:A15"/>
    <mergeCell ref="B14:C14"/>
    <mergeCell ref="D14:E14"/>
    <mergeCell ref="F14:G14"/>
    <mergeCell ref="H14:H15"/>
    <mergeCell ref="I14:J14"/>
    <mergeCell ref="K14:K15"/>
  </mergeCells>
  <conditionalFormatting sqref="B24 K17:K31 A25:G26 A17:E20 H17:H31 F17:G24 C21:E24 B27:E31 A21:A24 A27:A30 H35:H42">
    <cfRule type="cellIs" dxfId="5" priority="3" operator="equal">
      <formula>"посещение по неотложной помощи"</formula>
    </cfRule>
  </conditionalFormatting>
  <conditionalFormatting sqref="C47:I47">
    <cfRule type="cellIs" dxfId="4" priority="1" operator="equal">
      <formula>"посещение по неотложной помощи"</formula>
    </cfRule>
  </conditionalFormatting>
  <printOptions horizontalCentered="1"/>
  <pageMargins left="1.1811023622047245" right="0.39370078740157483" top="0.78740157480314965" bottom="0.59055118110236227" header="0.78740157480314965" footer="0.31496062992125984"/>
  <pageSetup paperSize="9" scale="35" fitToHeight="50" orientation="portrait" r:id="rId1"/>
  <headerFooter differentFirst="1">
    <oddHeader>&amp;CСтраница &amp;P из &amp;N&amp;R&amp;A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zoomScale="75" zoomScaleNormal="75" workbookViewId="0">
      <pane ySplit="16" topLeftCell="A110" activePane="bottomLeft" state="frozen"/>
      <selection activeCell="A9" sqref="A9:XFD9"/>
      <selection pane="bottomLeft" activeCell="K3" sqref="K3"/>
    </sheetView>
  </sheetViews>
  <sheetFormatPr defaultColWidth="7.625" defaultRowHeight="18.75"/>
  <cols>
    <col min="1" max="1" width="18.25" style="404" customWidth="1"/>
    <col min="2" max="2" width="15.375" style="356" customWidth="1"/>
    <col min="3" max="3" width="19.125" style="356" customWidth="1"/>
    <col min="4" max="4" width="16.375" style="356" customWidth="1"/>
    <col min="5" max="5" width="36" style="356" customWidth="1"/>
    <col min="6" max="6" width="10.25" style="360" customWidth="1"/>
    <col min="7" max="7" width="33.75" style="356" customWidth="1"/>
    <col min="8" max="8" width="9.75" style="360" customWidth="1"/>
    <col min="9" max="10" width="11.625" style="334" customWidth="1"/>
    <col min="11" max="11" width="34.375" style="334" customWidth="1"/>
    <col min="12" max="94" width="24.25" style="334" customWidth="1"/>
    <col min="95" max="16384" width="7.625" style="404"/>
  </cols>
  <sheetData>
    <row r="1" spans="1:94">
      <c r="K1" s="10" t="s">
        <v>2366</v>
      </c>
    </row>
    <row r="2" spans="1:94">
      <c r="K2" s="11" t="s">
        <v>92</v>
      </c>
    </row>
    <row r="3" spans="1:94">
      <c r="K3" s="12" t="s">
        <v>1780</v>
      </c>
    </row>
    <row r="4" spans="1:94">
      <c r="B4" s="405"/>
      <c r="C4" s="405"/>
      <c r="D4" s="405"/>
      <c r="E4" s="405"/>
      <c r="F4" s="405"/>
      <c r="G4" s="405"/>
      <c r="H4" s="405"/>
      <c r="I4" s="405"/>
      <c r="J4" s="404"/>
      <c r="K4" s="194" t="s">
        <v>2363</v>
      </c>
      <c r="L4" s="405"/>
      <c r="M4" s="405"/>
      <c r="N4" s="405"/>
      <c r="O4" s="405"/>
      <c r="P4" s="405"/>
      <c r="Q4" s="405"/>
      <c r="R4" s="405"/>
      <c r="S4" s="405"/>
      <c r="T4" s="405"/>
      <c r="U4" s="405"/>
      <c r="V4" s="405"/>
      <c r="W4" s="405"/>
      <c r="X4" s="405"/>
      <c r="Y4" s="405"/>
      <c r="Z4" s="405"/>
      <c r="AA4" s="405"/>
      <c r="AB4" s="405"/>
      <c r="AC4" s="405"/>
      <c r="AD4" s="405"/>
      <c r="AE4" s="405"/>
      <c r="AF4" s="405"/>
      <c r="AG4" s="405"/>
      <c r="AH4" s="405"/>
      <c r="AI4" s="405"/>
      <c r="AJ4" s="405"/>
      <c r="AK4" s="405"/>
      <c r="AL4" s="405"/>
      <c r="AM4" s="405"/>
      <c r="AN4" s="405"/>
      <c r="AO4" s="405"/>
      <c r="AP4" s="405"/>
      <c r="AQ4" s="405"/>
      <c r="AR4" s="405"/>
      <c r="AS4" s="405"/>
      <c r="AT4" s="405"/>
      <c r="AU4" s="405"/>
      <c r="AV4" s="405"/>
      <c r="AW4" s="405"/>
      <c r="AX4" s="405"/>
      <c r="AY4" s="405"/>
      <c r="AZ4" s="405"/>
      <c r="BA4" s="405"/>
      <c r="BB4" s="405"/>
      <c r="BC4" s="405"/>
      <c r="BD4" s="405"/>
      <c r="BE4" s="405"/>
      <c r="BF4" s="405"/>
      <c r="BG4" s="405"/>
      <c r="BH4" s="405"/>
      <c r="BI4" s="405"/>
      <c r="BJ4" s="405"/>
      <c r="BK4" s="405"/>
      <c r="BL4" s="405"/>
      <c r="BM4" s="405"/>
      <c r="BN4" s="405"/>
      <c r="BO4" s="405"/>
      <c r="BP4" s="405"/>
      <c r="BQ4" s="405"/>
      <c r="BR4" s="405"/>
      <c r="BS4" s="405"/>
      <c r="BT4" s="405"/>
      <c r="BU4" s="405"/>
      <c r="BV4" s="405"/>
      <c r="BW4" s="405"/>
      <c r="BX4" s="405"/>
      <c r="BY4" s="405"/>
      <c r="BZ4" s="405"/>
      <c r="CA4" s="405"/>
      <c r="CB4" s="405"/>
      <c r="CC4" s="405"/>
      <c r="CD4" s="405"/>
      <c r="CE4" s="405"/>
      <c r="CF4" s="405"/>
      <c r="CG4" s="405"/>
      <c r="CH4" s="405"/>
      <c r="CI4" s="405"/>
      <c r="CJ4" s="405"/>
      <c r="CK4" s="405"/>
      <c r="CL4" s="405"/>
      <c r="CM4" s="405"/>
      <c r="CN4" s="405"/>
      <c r="CO4" s="405"/>
      <c r="CP4" s="404"/>
    </row>
    <row r="5" spans="1:94">
      <c r="B5" s="405"/>
      <c r="C5" s="405"/>
      <c r="D5" s="405"/>
      <c r="E5" s="405"/>
      <c r="F5" s="405"/>
      <c r="G5" s="405"/>
      <c r="H5" s="405"/>
      <c r="I5" s="405"/>
      <c r="J5" s="404"/>
      <c r="K5" s="195" t="s">
        <v>0</v>
      </c>
      <c r="L5" s="405"/>
      <c r="M5" s="405"/>
      <c r="N5" s="405"/>
      <c r="O5" s="405"/>
      <c r="P5" s="405"/>
      <c r="Q5" s="405"/>
      <c r="R5" s="405"/>
      <c r="S5" s="405"/>
      <c r="T5" s="405"/>
      <c r="U5" s="405"/>
      <c r="V5" s="405"/>
      <c r="W5" s="405"/>
      <c r="X5" s="405"/>
      <c r="Y5" s="405"/>
      <c r="Z5" s="405"/>
      <c r="AA5" s="405"/>
      <c r="AB5" s="405"/>
      <c r="AC5" s="405"/>
      <c r="AD5" s="405"/>
      <c r="AE5" s="405"/>
      <c r="AF5" s="405"/>
      <c r="AG5" s="405"/>
      <c r="AH5" s="405"/>
      <c r="AI5" s="405"/>
      <c r="AJ5" s="405"/>
      <c r="AK5" s="405"/>
      <c r="AL5" s="405"/>
      <c r="AM5" s="405"/>
      <c r="AN5" s="405"/>
      <c r="AO5" s="405"/>
      <c r="AP5" s="405"/>
      <c r="AQ5" s="405"/>
      <c r="AR5" s="405"/>
      <c r="AS5" s="405"/>
      <c r="AT5" s="405"/>
      <c r="AU5" s="405"/>
      <c r="AV5" s="405"/>
      <c r="AW5" s="405"/>
      <c r="AX5" s="405"/>
      <c r="AY5" s="405"/>
      <c r="AZ5" s="405"/>
      <c r="BA5" s="405"/>
      <c r="BB5" s="405"/>
      <c r="BC5" s="405"/>
      <c r="BD5" s="405"/>
      <c r="BE5" s="405"/>
      <c r="BF5" s="405"/>
      <c r="BG5" s="405"/>
      <c r="BH5" s="405"/>
      <c r="BI5" s="405"/>
      <c r="BJ5" s="405"/>
      <c r="BK5" s="405"/>
      <c r="BL5" s="405"/>
      <c r="BM5" s="405"/>
      <c r="BN5" s="405"/>
      <c r="BO5" s="405"/>
      <c r="BP5" s="405"/>
      <c r="BQ5" s="405"/>
      <c r="BR5" s="405"/>
      <c r="BS5" s="405"/>
      <c r="BT5" s="405"/>
      <c r="BU5" s="405"/>
      <c r="BV5" s="405"/>
      <c r="BW5" s="405"/>
      <c r="BX5" s="405"/>
      <c r="BY5" s="405"/>
      <c r="BZ5" s="405"/>
      <c r="CA5" s="405"/>
      <c r="CB5" s="405"/>
      <c r="CC5" s="405"/>
      <c r="CD5" s="405"/>
      <c r="CE5" s="405"/>
      <c r="CF5" s="405"/>
      <c r="CG5" s="405"/>
      <c r="CH5" s="405"/>
      <c r="CI5" s="405"/>
      <c r="CJ5" s="405"/>
      <c r="CK5" s="405"/>
      <c r="CL5" s="405"/>
      <c r="CM5" s="405"/>
      <c r="CN5" s="405"/>
      <c r="CO5" s="405"/>
      <c r="CP5" s="404"/>
    </row>
    <row r="6" spans="1:94" s="559" customFormat="1" ht="18"/>
    <row r="7" spans="1:94" ht="45" customHeight="1">
      <c r="A7" s="461" t="s">
        <v>2108</v>
      </c>
      <c r="B7" s="461"/>
      <c r="C7" s="461"/>
      <c r="D7" s="461"/>
      <c r="E7" s="461"/>
      <c r="F7" s="461"/>
      <c r="G7" s="461"/>
      <c r="H7" s="461"/>
      <c r="I7" s="461"/>
      <c r="J7" s="461"/>
      <c r="K7" s="461"/>
      <c r="L7" s="560"/>
      <c r="M7" s="560"/>
      <c r="N7" s="560"/>
      <c r="O7" s="560"/>
      <c r="P7" s="560"/>
      <c r="Q7" s="560"/>
      <c r="R7" s="560"/>
      <c r="S7" s="560"/>
      <c r="T7" s="560"/>
      <c r="U7" s="560"/>
      <c r="V7" s="560"/>
      <c r="W7" s="560"/>
      <c r="X7" s="405"/>
      <c r="Y7" s="405"/>
      <c r="Z7" s="405"/>
      <c r="AA7" s="405"/>
      <c r="AB7" s="405"/>
      <c r="AC7" s="405"/>
      <c r="AD7" s="405"/>
      <c r="AE7" s="405"/>
      <c r="AF7" s="405"/>
      <c r="AG7" s="405"/>
      <c r="AH7" s="405"/>
      <c r="AI7" s="405"/>
      <c r="AJ7" s="405"/>
      <c r="AK7" s="405"/>
      <c r="AL7" s="405"/>
      <c r="AM7" s="405"/>
      <c r="AN7" s="405"/>
      <c r="AO7" s="405"/>
      <c r="AP7" s="405"/>
      <c r="AQ7" s="405"/>
      <c r="AR7" s="405"/>
      <c r="AS7" s="405"/>
      <c r="AT7" s="405"/>
      <c r="AU7" s="405"/>
      <c r="AV7" s="405"/>
      <c r="AW7" s="405"/>
      <c r="AX7" s="405"/>
      <c r="AY7" s="405"/>
      <c r="AZ7" s="405"/>
      <c r="BA7" s="405"/>
      <c r="BB7" s="405"/>
      <c r="BC7" s="405"/>
      <c r="BD7" s="405"/>
      <c r="BE7" s="405"/>
      <c r="BF7" s="405"/>
      <c r="BG7" s="405"/>
      <c r="BH7" s="405"/>
      <c r="BI7" s="405"/>
      <c r="BJ7" s="405"/>
      <c r="BK7" s="405"/>
      <c r="BL7" s="405"/>
      <c r="BM7" s="405"/>
      <c r="BN7" s="405"/>
      <c r="BO7" s="405"/>
      <c r="BP7" s="405"/>
      <c r="BQ7" s="405"/>
      <c r="BR7" s="405"/>
      <c r="BS7" s="405"/>
      <c r="BT7" s="405"/>
      <c r="BU7" s="405"/>
      <c r="BV7" s="405"/>
      <c r="BW7" s="405"/>
      <c r="BX7" s="405"/>
      <c r="BY7" s="405"/>
      <c r="BZ7" s="405"/>
      <c r="CA7" s="405"/>
      <c r="CB7" s="405"/>
      <c r="CC7" s="405"/>
      <c r="CD7" s="405"/>
      <c r="CE7" s="405"/>
      <c r="CF7" s="405"/>
      <c r="CG7" s="405"/>
      <c r="CH7" s="405"/>
      <c r="CI7" s="405"/>
      <c r="CJ7" s="405"/>
      <c r="CK7" s="405"/>
      <c r="CL7" s="405"/>
      <c r="CM7" s="405"/>
      <c r="CN7" s="405"/>
      <c r="CO7" s="405"/>
      <c r="CP7" s="404"/>
    </row>
    <row r="8" spans="1:94" ht="9" customHeight="1">
      <c r="B8" s="424"/>
      <c r="C8" s="424"/>
      <c r="D8" s="424"/>
      <c r="E8" s="424"/>
      <c r="F8" s="424"/>
      <c r="G8" s="424"/>
      <c r="H8" s="424"/>
      <c r="I8" s="424"/>
      <c r="J8" s="424"/>
      <c r="K8" s="405"/>
      <c r="L8" s="405"/>
      <c r="M8" s="405"/>
      <c r="N8" s="405"/>
      <c r="O8" s="405"/>
      <c r="P8" s="405"/>
      <c r="Q8" s="405"/>
      <c r="R8" s="405"/>
      <c r="S8" s="405"/>
      <c r="T8" s="405"/>
      <c r="U8" s="405"/>
      <c r="V8" s="405"/>
      <c r="W8" s="405"/>
      <c r="X8" s="405"/>
      <c r="Y8" s="405"/>
      <c r="Z8" s="405"/>
      <c r="AA8" s="405"/>
      <c r="AB8" s="405"/>
      <c r="AC8" s="405"/>
      <c r="AD8" s="405"/>
      <c r="AE8" s="405"/>
      <c r="AF8" s="405"/>
      <c r="AG8" s="405"/>
      <c r="AH8" s="405"/>
      <c r="AI8" s="405"/>
      <c r="AJ8" s="405"/>
      <c r="AK8" s="405"/>
      <c r="AL8" s="405"/>
      <c r="AM8" s="405"/>
      <c r="AN8" s="405"/>
      <c r="AO8" s="405"/>
      <c r="AP8" s="405"/>
      <c r="AQ8" s="405"/>
      <c r="AR8" s="405"/>
      <c r="AS8" s="405"/>
      <c r="AT8" s="405"/>
      <c r="AU8" s="405"/>
      <c r="AV8" s="405"/>
      <c r="AW8" s="405"/>
      <c r="AX8" s="405"/>
      <c r="AY8" s="405"/>
      <c r="AZ8" s="405"/>
      <c r="BA8" s="405"/>
      <c r="BB8" s="405"/>
      <c r="BC8" s="405"/>
      <c r="BD8" s="405"/>
      <c r="BE8" s="405"/>
      <c r="BF8" s="405"/>
      <c r="BG8" s="405"/>
      <c r="BH8" s="405"/>
      <c r="BI8" s="405"/>
      <c r="BJ8" s="405"/>
      <c r="BK8" s="405"/>
      <c r="BL8" s="405"/>
      <c r="BM8" s="405"/>
      <c r="BN8" s="405"/>
      <c r="BO8" s="405"/>
      <c r="BP8" s="405"/>
      <c r="BQ8" s="405"/>
      <c r="BR8" s="405"/>
      <c r="BS8" s="405"/>
      <c r="BT8" s="405"/>
      <c r="BU8" s="405"/>
      <c r="BV8" s="405"/>
      <c r="BW8" s="405"/>
      <c r="BX8" s="405"/>
      <c r="BY8" s="405"/>
      <c r="BZ8" s="405"/>
      <c r="CA8" s="405"/>
      <c r="CB8" s="405"/>
      <c r="CC8" s="405"/>
      <c r="CD8" s="405"/>
      <c r="CE8" s="405"/>
      <c r="CF8" s="405"/>
      <c r="CG8" s="405"/>
      <c r="CH8" s="405"/>
      <c r="CI8" s="405"/>
      <c r="CJ8" s="405"/>
      <c r="CK8" s="405"/>
      <c r="CL8" s="405"/>
      <c r="CM8" s="405"/>
      <c r="CN8" s="405"/>
      <c r="CO8" s="405"/>
      <c r="CP8" s="404"/>
    </row>
    <row r="9" spans="1:94" ht="45" customHeight="1">
      <c r="A9" s="611" t="s">
        <v>2176</v>
      </c>
      <c r="B9" s="611"/>
      <c r="C9" s="611"/>
      <c r="D9" s="611"/>
      <c r="E9" s="611"/>
      <c r="F9" s="611"/>
      <c r="G9" s="611"/>
      <c r="H9" s="611"/>
      <c r="I9" s="611"/>
      <c r="J9" s="611"/>
      <c r="K9" s="611"/>
      <c r="L9" s="405"/>
      <c r="M9" s="405"/>
      <c r="N9" s="405"/>
      <c r="O9" s="405"/>
      <c r="P9" s="405"/>
      <c r="Q9" s="405"/>
      <c r="R9" s="405"/>
      <c r="S9" s="405"/>
      <c r="T9" s="405"/>
      <c r="U9" s="405"/>
      <c r="V9" s="405"/>
      <c r="W9" s="405"/>
      <c r="X9" s="405"/>
      <c r="Y9" s="405"/>
      <c r="Z9" s="405"/>
      <c r="AA9" s="405"/>
      <c r="AB9" s="405"/>
      <c r="AC9" s="405"/>
      <c r="AD9" s="405"/>
      <c r="AE9" s="405"/>
      <c r="AF9" s="405"/>
      <c r="AG9" s="405"/>
      <c r="AH9" s="405"/>
      <c r="AI9" s="405"/>
      <c r="AJ9" s="405"/>
      <c r="AK9" s="405"/>
      <c r="AL9" s="405"/>
      <c r="AM9" s="405"/>
      <c r="AN9" s="405"/>
      <c r="AO9" s="405"/>
      <c r="AP9" s="405"/>
      <c r="AQ9" s="405"/>
      <c r="AR9" s="405"/>
      <c r="AS9" s="405"/>
      <c r="AT9" s="405"/>
      <c r="AU9" s="405"/>
      <c r="AV9" s="405"/>
      <c r="AW9" s="405"/>
      <c r="AX9" s="405"/>
      <c r="AY9" s="405"/>
      <c r="AZ9" s="405"/>
      <c r="BA9" s="405"/>
      <c r="BB9" s="405"/>
      <c r="BC9" s="405"/>
      <c r="BD9" s="405"/>
      <c r="BE9" s="405"/>
      <c r="BF9" s="405"/>
      <c r="BG9" s="405"/>
      <c r="BH9" s="405"/>
      <c r="BI9" s="405"/>
      <c r="BJ9" s="405"/>
      <c r="BK9" s="405"/>
      <c r="BL9" s="405"/>
      <c r="BM9" s="405"/>
      <c r="BN9" s="405"/>
      <c r="BO9" s="405"/>
      <c r="BP9" s="405"/>
      <c r="BQ9" s="405"/>
      <c r="BR9" s="405"/>
      <c r="BS9" s="405"/>
      <c r="BT9" s="405"/>
      <c r="BU9" s="405"/>
      <c r="BV9" s="405"/>
      <c r="BW9" s="405"/>
      <c r="BX9" s="405"/>
      <c r="BY9" s="405"/>
      <c r="BZ9" s="405"/>
      <c r="CA9" s="405"/>
      <c r="CB9" s="405"/>
      <c r="CC9" s="405"/>
      <c r="CD9" s="405"/>
      <c r="CE9" s="405"/>
      <c r="CF9" s="405"/>
      <c r="CG9" s="405"/>
      <c r="CH9" s="405"/>
      <c r="CI9" s="405"/>
      <c r="CJ9" s="405"/>
      <c r="CK9" s="405"/>
      <c r="CL9" s="405"/>
      <c r="CM9" s="405"/>
      <c r="CN9" s="405"/>
      <c r="CO9" s="405"/>
      <c r="CP9" s="404"/>
    </row>
    <row r="10" spans="1:94" s="407" customFormat="1" ht="9" customHeight="1">
      <c r="B10" s="424"/>
      <c r="C10" s="424"/>
      <c r="D10" s="424"/>
      <c r="E10" s="424"/>
      <c r="F10" s="408"/>
      <c r="G10" s="424"/>
      <c r="H10" s="424"/>
    </row>
    <row r="11" spans="1:94" s="407" customFormat="1" ht="45" customHeight="1">
      <c r="A11" s="462" t="s">
        <v>2106</v>
      </c>
      <c r="B11" s="462"/>
      <c r="C11" s="462"/>
      <c r="D11" s="462"/>
      <c r="E11" s="462"/>
      <c r="F11" s="462"/>
      <c r="G11" s="462"/>
      <c r="H11" s="462"/>
      <c r="I11" s="462"/>
      <c r="J11" s="462"/>
      <c r="K11" s="462"/>
    </row>
    <row r="12" spans="1:94" s="407" customFormat="1" ht="9.9499999999999993" customHeight="1">
      <c r="A12" s="425"/>
      <c r="B12" s="425"/>
      <c r="C12" s="425"/>
      <c r="D12" s="425"/>
      <c r="E12" s="425"/>
      <c r="F12" s="425"/>
      <c r="G12" s="425"/>
      <c r="H12" s="425"/>
      <c r="I12" s="425"/>
      <c r="J12" s="425"/>
      <c r="K12" s="425"/>
    </row>
    <row r="13" spans="1:94">
      <c r="A13" s="562" t="s">
        <v>2110</v>
      </c>
      <c r="B13" s="405"/>
      <c r="C13" s="405"/>
      <c r="D13" s="405"/>
      <c r="E13" s="405"/>
      <c r="F13" s="405"/>
      <c r="G13" s="405"/>
      <c r="H13" s="405"/>
      <c r="I13" s="405"/>
      <c r="J13" s="405"/>
      <c r="K13" s="405"/>
      <c r="L13" s="405"/>
      <c r="M13" s="405"/>
      <c r="N13" s="405"/>
      <c r="O13" s="405"/>
      <c r="P13" s="405"/>
      <c r="Q13" s="405"/>
      <c r="R13" s="405"/>
      <c r="S13" s="405"/>
      <c r="T13" s="405"/>
      <c r="U13" s="405"/>
      <c r="V13" s="405"/>
      <c r="W13" s="405"/>
      <c r="X13" s="405"/>
      <c r="Y13" s="405"/>
      <c r="Z13" s="405"/>
      <c r="AA13" s="405"/>
      <c r="AB13" s="405"/>
      <c r="AC13" s="405"/>
      <c r="AD13" s="405"/>
      <c r="AE13" s="405"/>
      <c r="AF13" s="405"/>
      <c r="AG13" s="405"/>
      <c r="AH13" s="405"/>
      <c r="AI13" s="405"/>
      <c r="AJ13" s="405"/>
      <c r="AK13" s="405"/>
      <c r="AL13" s="405"/>
      <c r="AM13" s="405"/>
      <c r="AN13" s="405"/>
      <c r="AO13" s="405"/>
      <c r="AP13" s="405"/>
      <c r="AQ13" s="405"/>
      <c r="AR13" s="405"/>
      <c r="AS13" s="405"/>
      <c r="AT13" s="405"/>
      <c r="AU13" s="405"/>
      <c r="AV13" s="405"/>
      <c r="AW13" s="405"/>
      <c r="AX13" s="405"/>
      <c r="AY13" s="405"/>
      <c r="AZ13" s="405"/>
      <c r="BA13" s="405"/>
      <c r="BB13" s="405"/>
      <c r="BC13" s="405"/>
      <c r="BD13" s="405"/>
      <c r="BE13" s="405"/>
      <c r="BF13" s="405"/>
      <c r="BG13" s="405"/>
      <c r="BH13" s="405"/>
      <c r="BI13" s="405"/>
      <c r="BJ13" s="405"/>
      <c r="BK13" s="405"/>
      <c r="BL13" s="405"/>
      <c r="BM13" s="405"/>
      <c r="BN13" s="405"/>
      <c r="BO13" s="405"/>
      <c r="BP13" s="405"/>
      <c r="BQ13" s="405"/>
      <c r="BR13" s="405"/>
      <c r="BS13" s="405"/>
      <c r="BT13" s="405"/>
      <c r="BU13" s="405"/>
      <c r="BV13" s="405"/>
      <c r="BW13" s="405"/>
      <c r="BX13" s="405"/>
      <c r="BY13" s="405"/>
      <c r="BZ13" s="405"/>
      <c r="CA13" s="405"/>
      <c r="CB13" s="405"/>
      <c r="CC13" s="405"/>
      <c r="CD13" s="405"/>
      <c r="CE13" s="405"/>
      <c r="CF13" s="405"/>
      <c r="CG13" s="405"/>
      <c r="CH13" s="405"/>
      <c r="CI13" s="405"/>
      <c r="CJ13" s="405"/>
      <c r="CK13" s="405"/>
      <c r="CL13" s="405"/>
      <c r="CM13" s="405"/>
      <c r="CN13" s="405"/>
      <c r="CO13" s="405"/>
      <c r="CP13" s="405"/>
    </row>
    <row r="14" spans="1:94" ht="36.75" customHeight="1">
      <c r="A14" s="463" t="s">
        <v>1608</v>
      </c>
      <c r="B14" s="464" t="s">
        <v>1567</v>
      </c>
      <c r="C14" s="465"/>
      <c r="D14" s="464" t="s">
        <v>1607</v>
      </c>
      <c r="E14" s="465"/>
      <c r="F14" s="464" t="s">
        <v>1566</v>
      </c>
      <c r="G14" s="465"/>
      <c r="H14" s="463" t="s">
        <v>1927</v>
      </c>
      <c r="I14" s="466" t="s">
        <v>2040</v>
      </c>
      <c r="J14" s="467"/>
      <c r="K14" s="463" t="s">
        <v>1758</v>
      </c>
      <c r="L14" s="409"/>
      <c r="M14" s="409"/>
      <c r="N14" s="409"/>
      <c r="O14" s="409"/>
      <c r="P14" s="409"/>
      <c r="Q14" s="409"/>
      <c r="R14" s="409"/>
      <c r="S14" s="409"/>
      <c r="T14" s="409"/>
      <c r="U14" s="409"/>
      <c r="V14" s="409"/>
      <c r="W14" s="409"/>
      <c r="X14" s="409"/>
      <c r="Y14" s="409"/>
      <c r="Z14" s="409"/>
      <c r="AA14" s="409"/>
      <c r="AB14" s="409"/>
      <c r="AC14" s="409"/>
      <c r="AD14" s="409"/>
      <c r="AE14" s="409"/>
      <c r="AF14" s="409"/>
      <c r="AG14" s="409"/>
      <c r="AH14" s="409"/>
      <c r="AI14" s="409"/>
      <c r="AJ14" s="409"/>
      <c r="AK14" s="409"/>
      <c r="AL14" s="409"/>
      <c r="AM14" s="409"/>
      <c r="AN14" s="409"/>
      <c r="AO14" s="409"/>
      <c r="AP14" s="409"/>
      <c r="AQ14" s="409"/>
      <c r="AR14" s="409"/>
      <c r="AS14" s="409"/>
      <c r="AT14" s="409"/>
      <c r="AU14" s="409"/>
      <c r="AV14" s="409"/>
      <c r="AW14" s="409"/>
      <c r="AX14" s="409"/>
      <c r="AY14" s="409"/>
      <c r="AZ14" s="409"/>
      <c r="BA14" s="409"/>
      <c r="BB14" s="409"/>
      <c r="BC14" s="409"/>
      <c r="BD14" s="409"/>
      <c r="BE14" s="409"/>
      <c r="BF14" s="409"/>
      <c r="BG14" s="409"/>
      <c r="BH14" s="409"/>
      <c r="BI14" s="409"/>
      <c r="BJ14" s="409"/>
      <c r="BK14" s="409"/>
      <c r="BL14" s="409"/>
      <c r="BM14" s="409"/>
      <c r="BN14" s="409"/>
      <c r="BO14" s="409"/>
      <c r="BP14" s="409"/>
      <c r="BQ14" s="409"/>
      <c r="BR14" s="409"/>
      <c r="BS14" s="409"/>
      <c r="BT14" s="409"/>
      <c r="BU14" s="409"/>
      <c r="BV14" s="409"/>
      <c r="BW14" s="409"/>
      <c r="BX14" s="409"/>
      <c r="BY14" s="409"/>
      <c r="BZ14" s="409"/>
      <c r="CA14" s="409"/>
      <c r="CB14" s="409"/>
      <c r="CC14" s="409"/>
      <c r="CD14" s="409"/>
      <c r="CE14" s="409"/>
      <c r="CF14" s="409"/>
      <c r="CG14" s="409"/>
      <c r="CH14" s="409"/>
      <c r="CI14" s="409"/>
      <c r="CJ14" s="409"/>
      <c r="CK14" s="409"/>
      <c r="CL14" s="409"/>
      <c r="CM14" s="409"/>
      <c r="CN14" s="409"/>
      <c r="CO14" s="409"/>
      <c r="CP14" s="409"/>
    </row>
    <row r="15" spans="1:94" s="411" customFormat="1" ht="36.75" customHeight="1">
      <c r="A15" s="463"/>
      <c r="B15" s="427" t="s">
        <v>1574</v>
      </c>
      <c r="C15" s="426" t="s">
        <v>5</v>
      </c>
      <c r="D15" s="426" t="s">
        <v>6</v>
      </c>
      <c r="E15" s="426" t="s">
        <v>5</v>
      </c>
      <c r="F15" s="426" t="s">
        <v>6</v>
      </c>
      <c r="G15" s="426" t="s">
        <v>5</v>
      </c>
      <c r="H15" s="463"/>
      <c r="I15" s="280" t="s">
        <v>1811</v>
      </c>
      <c r="J15" s="280" t="s">
        <v>2111</v>
      </c>
      <c r="K15" s="463"/>
      <c r="L15" s="410"/>
      <c r="M15" s="410"/>
      <c r="N15" s="410"/>
      <c r="O15" s="410"/>
      <c r="P15" s="410"/>
      <c r="Q15" s="410"/>
      <c r="R15" s="410"/>
      <c r="S15" s="410"/>
      <c r="T15" s="410"/>
      <c r="U15" s="410"/>
      <c r="V15" s="410"/>
      <c r="W15" s="410"/>
      <c r="X15" s="410"/>
      <c r="Y15" s="410"/>
      <c r="Z15" s="410"/>
      <c r="AA15" s="410"/>
      <c r="AB15" s="410"/>
      <c r="AC15" s="410"/>
      <c r="AD15" s="410"/>
      <c r="AE15" s="410"/>
      <c r="AF15" s="410"/>
      <c r="AG15" s="410"/>
      <c r="AH15" s="410"/>
      <c r="AI15" s="410"/>
      <c r="AJ15" s="410"/>
      <c r="AK15" s="410"/>
      <c r="AL15" s="410"/>
      <c r="AM15" s="410"/>
      <c r="AN15" s="410"/>
      <c r="AO15" s="410"/>
      <c r="AP15" s="410"/>
      <c r="AQ15" s="410"/>
      <c r="AR15" s="410"/>
      <c r="AS15" s="410"/>
      <c r="AT15" s="410"/>
      <c r="AU15" s="410"/>
      <c r="AV15" s="410"/>
      <c r="AW15" s="410"/>
      <c r="AX15" s="410"/>
      <c r="AY15" s="410"/>
      <c r="AZ15" s="410"/>
      <c r="BA15" s="410"/>
      <c r="BB15" s="410"/>
      <c r="BC15" s="410"/>
      <c r="BD15" s="410"/>
      <c r="BE15" s="410"/>
      <c r="BF15" s="410"/>
      <c r="BG15" s="410"/>
      <c r="BH15" s="410"/>
      <c r="BI15" s="410"/>
      <c r="BJ15" s="410"/>
      <c r="BK15" s="410"/>
      <c r="BL15" s="410"/>
      <c r="BM15" s="410"/>
      <c r="BN15" s="410"/>
      <c r="BO15" s="410"/>
      <c r="BP15" s="410"/>
      <c r="BQ15" s="410"/>
      <c r="BR15" s="410"/>
      <c r="BS15" s="410"/>
      <c r="BT15" s="410"/>
      <c r="BU15" s="410"/>
      <c r="BV15" s="410"/>
      <c r="BW15" s="410"/>
      <c r="BX15" s="410"/>
      <c r="BY15" s="410"/>
      <c r="BZ15" s="410"/>
      <c r="CA15" s="410"/>
      <c r="CB15" s="410"/>
      <c r="CC15" s="410"/>
      <c r="CD15" s="410"/>
      <c r="CE15" s="410"/>
      <c r="CF15" s="410"/>
      <c r="CG15" s="410"/>
      <c r="CH15" s="410"/>
      <c r="CI15" s="410"/>
      <c r="CJ15" s="410"/>
      <c r="CK15" s="410"/>
      <c r="CL15" s="410"/>
      <c r="CM15" s="410"/>
      <c r="CN15" s="410"/>
      <c r="CO15" s="410"/>
      <c r="CP15" s="410"/>
    </row>
    <row r="16" spans="1:94" s="414" customFormat="1" ht="12.75">
      <c r="A16" s="412">
        <v>1</v>
      </c>
      <c r="B16" s="412">
        <v>2</v>
      </c>
      <c r="C16" s="412">
        <v>3</v>
      </c>
      <c r="D16" s="412">
        <v>4</v>
      </c>
      <c r="E16" s="412">
        <v>5</v>
      </c>
      <c r="F16" s="412">
        <v>6</v>
      </c>
      <c r="G16" s="412">
        <v>7</v>
      </c>
      <c r="H16" s="412">
        <v>8</v>
      </c>
      <c r="I16" s="412">
        <v>9</v>
      </c>
      <c r="J16" s="412">
        <v>10</v>
      </c>
      <c r="K16" s="412">
        <v>11</v>
      </c>
      <c r="L16" s="413"/>
      <c r="M16" s="413"/>
      <c r="N16" s="413"/>
      <c r="O16" s="413"/>
      <c r="P16" s="413"/>
      <c r="Q16" s="413"/>
      <c r="R16" s="413"/>
      <c r="S16" s="413"/>
      <c r="T16" s="413"/>
      <c r="U16" s="413"/>
      <c r="V16" s="413"/>
      <c r="W16" s="413"/>
      <c r="X16" s="413"/>
      <c r="Y16" s="413"/>
      <c r="Z16" s="413"/>
      <c r="AA16" s="413"/>
      <c r="AB16" s="413"/>
      <c r="AC16" s="413"/>
      <c r="AD16" s="413"/>
      <c r="AE16" s="413"/>
      <c r="AF16" s="413"/>
      <c r="AG16" s="413"/>
      <c r="AH16" s="413"/>
      <c r="AI16" s="413"/>
      <c r="AJ16" s="413"/>
      <c r="AK16" s="413"/>
      <c r="AL16" s="413"/>
      <c r="AM16" s="413"/>
      <c r="AN16" s="413"/>
      <c r="AO16" s="413"/>
      <c r="AP16" s="413"/>
      <c r="AQ16" s="413"/>
      <c r="AR16" s="413"/>
      <c r="AS16" s="413"/>
      <c r="AT16" s="413"/>
      <c r="AU16" s="413"/>
      <c r="AV16" s="413"/>
      <c r="AW16" s="413"/>
      <c r="AX16" s="413"/>
      <c r="AY16" s="413"/>
      <c r="AZ16" s="413"/>
      <c r="BA16" s="413"/>
      <c r="BB16" s="413"/>
      <c r="BC16" s="413"/>
      <c r="BD16" s="413"/>
      <c r="BE16" s="413"/>
      <c r="BF16" s="413"/>
      <c r="BG16" s="413"/>
      <c r="BH16" s="413"/>
      <c r="BI16" s="413"/>
      <c r="BJ16" s="413"/>
      <c r="BK16" s="413"/>
      <c r="BL16" s="413"/>
      <c r="BM16" s="413"/>
      <c r="BN16" s="413"/>
      <c r="BO16" s="413"/>
      <c r="BP16" s="413"/>
      <c r="BQ16" s="413"/>
      <c r="BR16" s="413"/>
      <c r="BS16" s="413"/>
      <c r="BT16" s="413"/>
      <c r="BU16" s="413"/>
      <c r="BV16" s="413"/>
      <c r="BW16" s="413"/>
      <c r="BX16" s="413"/>
      <c r="BY16" s="413"/>
      <c r="BZ16" s="413"/>
      <c r="CA16" s="413"/>
      <c r="CB16" s="413"/>
      <c r="CC16" s="413"/>
      <c r="CD16" s="413"/>
      <c r="CE16" s="413"/>
      <c r="CF16" s="413"/>
      <c r="CG16" s="413"/>
      <c r="CH16" s="413"/>
      <c r="CI16" s="413"/>
      <c r="CJ16" s="413"/>
      <c r="CK16" s="413"/>
      <c r="CL16" s="413"/>
      <c r="CM16" s="413"/>
      <c r="CN16" s="413"/>
      <c r="CO16" s="413"/>
      <c r="CP16" s="413"/>
    </row>
    <row r="17" spans="1:95" s="356" customFormat="1" ht="30" customHeight="1">
      <c r="A17" s="421" t="s">
        <v>2177</v>
      </c>
      <c r="B17" s="415">
        <v>41</v>
      </c>
      <c r="C17" s="417" t="s">
        <v>2068</v>
      </c>
      <c r="D17" s="636" t="s">
        <v>2069</v>
      </c>
      <c r="E17" s="613" t="s">
        <v>2070</v>
      </c>
      <c r="F17" s="418">
        <v>700</v>
      </c>
      <c r="G17" s="417" t="s">
        <v>2044</v>
      </c>
      <c r="H17" s="418">
        <v>1</v>
      </c>
      <c r="I17" s="348">
        <f>807*2+196</f>
        <v>1810</v>
      </c>
      <c r="J17" s="348">
        <v>0</v>
      </c>
      <c r="K17" s="614" t="s">
        <v>2059</v>
      </c>
    </row>
    <row r="18" spans="1:95" s="356" customFormat="1" ht="30" customHeight="1">
      <c r="A18" s="421">
        <v>181</v>
      </c>
      <c r="B18" s="415">
        <v>41</v>
      </c>
      <c r="C18" s="417" t="s">
        <v>2068</v>
      </c>
      <c r="D18" s="636" t="s">
        <v>2069</v>
      </c>
      <c r="E18" s="613" t="s">
        <v>2070</v>
      </c>
      <c r="F18" s="418">
        <v>700</v>
      </c>
      <c r="G18" s="417" t="s">
        <v>2044</v>
      </c>
      <c r="H18" s="418">
        <v>1</v>
      </c>
      <c r="I18" s="348">
        <f>ROUND(I17*1.05,0)</f>
        <v>1901</v>
      </c>
      <c r="J18" s="348">
        <f>ROUND(J17*1.05,0)</f>
        <v>0</v>
      </c>
      <c r="K18" s="614" t="s">
        <v>2059</v>
      </c>
    </row>
    <row r="19" spans="1:95" ht="30" customHeight="1">
      <c r="A19" s="415">
        <v>112</v>
      </c>
      <c r="B19" s="421">
        <v>49</v>
      </c>
      <c r="C19" s="417" t="s">
        <v>1882</v>
      </c>
      <c r="D19" s="636" t="s">
        <v>2058</v>
      </c>
      <c r="E19" s="613" t="s">
        <v>2112</v>
      </c>
      <c r="F19" s="211">
        <v>700</v>
      </c>
      <c r="G19" s="417" t="s">
        <v>2044</v>
      </c>
      <c r="H19" s="418">
        <v>1</v>
      </c>
      <c r="I19" s="419">
        <v>0</v>
      </c>
      <c r="J19" s="419">
        <f>727*2+196</f>
        <v>1650</v>
      </c>
      <c r="K19" s="614" t="s">
        <v>2059</v>
      </c>
    </row>
    <row r="20" spans="1:95">
      <c r="A20" s="370"/>
      <c r="B20" s="567"/>
      <c r="C20" s="568"/>
      <c r="D20" s="637"/>
      <c r="E20" s="616"/>
      <c r="F20" s="571"/>
      <c r="G20" s="568"/>
      <c r="H20" s="572"/>
      <c r="I20" s="574"/>
      <c r="J20" s="574"/>
      <c r="K20" s="617"/>
    </row>
    <row r="21" spans="1:95" s="356" customFormat="1" ht="15.75">
      <c r="A21" s="576" t="s">
        <v>2123</v>
      </c>
      <c r="B21" s="370"/>
      <c r="C21" s="568"/>
      <c r="D21" s="615"/>
      <c r="E21" s="616"/>
      <c r="F21" s="571"/>
      <c r="G21" s="568"/>
      <c r="H21" s="572"/>
      <c r="I21" s="574"/>
      <c r="J21" s="574"/>
      <c r="K21" s="617"/>
    </row>
    <row r="22" spans="1:95" s="356" customFormat="1" ht="48.75" customHeight="1">
      <c r="A22" s="618" t="s">
        <v>1754</v>
      </c>
      <c r="B22" s="638" t="s">
        <v>1755</v>
      </c>
      <c r="C22" s="638" t="s">
        <v>1756</v>
      </c>
      <c r="D22" s="639" t="s">
        <v>1607</v>
      </c>
      <c r="E22" s="639"/>
      <c r="F22" s="639" t="s">
        <v>1588</v>
      </c>
      <c r="G22" s="639"/>
      <c r="H22" s="463" t="s">
        <v>1927</v>
      </c>
      <c r="I22" s="624" t="s">
        <v>2124</v>
      </c>
      <c r="J22" s="624"/>
      <c r="K22" s="624" t="s">
        <v>1758</v>
      </c>
    </row>
    <row r="23" spans="1:95" s="356" customFormat="1" ht="48.75" customHeight="1">
      <c r="A23" s="618"/>
      <c r="B23" s="638"/>
      <c r="C23" s="638"/>
      <c r="D23" s="626" t="s">
        <v>1572</v>
      </c>
      <c r="E23" s="627" t="s">
        <v>2125</v>
      </c>
      <c r="F23" s="626" t="s">
        <v>1572</v>
      </c>
      <c r="G23" s="627" t="s">
        <v>1573</v>
      </c>
      <c r="H23" s="463"/>
      <c r="I23" s="280" t="s">
        <v>1811</v>
      </c>
      <c r="J23" s="280" t="s">
        <v>2111</v>
      </c>
      <c r="K23" s="624"/>
    </row>
    <row r="24" spans="1:95" s="356" customFormat="1" ht="14.25">
      <c r="A24" s="640">
        <v>1</v>
      </c>
      <c r="B24" s="640">
        <v>2</v>
      </c>
      <c r="C24" s="640">
        <v>3</v>
      </c>
      <c r="D24" s="640">
        <v>4</v>
      </c>
      <c r="E24" s="640">
        <v>5</v>
      </c>
      <c r="F24" s="640">
        <v>6</v>
      </c>
      <c r="G24" s="640">
        <v>7</v>
      </c>
      <c r="H24" s="640">
        <v>8</v>
      </c>
      <c r="I24" s="640">
        <v>9</v>
      </c>
      <c r="J24" s="640">
        <v>10</v>
      </c>
      <c r="K24" s="640">
        <v>11</v>
      </c>
    </row>
    <row r="25" spans="1:95" ht="30" customHeight="1">
      <c r="A25" s="628" t="s">
        <v>2126</v>
      </c>
      <c r="B25" s="641" t="s">
        <v>2178</v>
      </c>
      <c r="C25" s="642" t="s">
        <v>1769</v>
      </c>
      <c r="D25" s="643" t="s">
        <v>2179</v>
      </c>
      <c r="E25" s="631" t="s">
        <v>2180</v>
      </c>
      <c r="F25" s="628" t="s">
        <v>2127</v>
      </c>
      <c r="G25" s="631" t="s">
        <v>2128</v>
      </c>
      <c r="H25" s="418">
        <v>1</v>
      </c>
      <c r="I25" s="644">
        <v>814</v>
      </c>
      <c r="J25" s="644">
        <v>814</v>
      </c>
      <c r="K25" s="644"/>
      <c r="CQ25" s="334"/>
    </row>
    <row r="26" spans="1:95" ht="30" customHeight="1">
      <c r="A26" s="628" t="s">
        <v>2126</v>
      </c>
      <c r="B26" s="641" t="s">
        <v>2181</v>
      </c>
      <c r="C26" s="642" t="s">
        <v>1769</v>
      </c>
      <c r="D26" s="643" t="s">
        <v>2182</v>
      </c>
      <c r="E26" s="631" t="s">
        <v>2183</v>
      </c>
      <c r="F26" s="628" t="s">
        <v>2127</v>
      </c>
      <c r="G26" s="631" t="s">
        <v>2128</v>
      </c>
      <c r="H26" s="418">
        <v>1</v>
      </c>
      <c r="I26" s="644">
        <v>1211</v>
      </c>
      <c r="J26" s="644">
        <v>1211</v>
      </c>
      <c r="K26" s="644"/>
      <c r="CQ26" s="334"/>
    </row>
    <row r="27" spans="1:95" s="356" customFormat="1" ht="30" customHeight="1">
      <c r="A27" s="628" t="s">
        <v>2126</v>
      </c>
      <c r="B27" s="629">
        <v>999</v>
      </c>
      <c r="C27" s="630" t="s">
        <v>1769</v>
      </c>
      <c r="D27" s="631" t="s">
        <v>2184</v>
      </c>
      <c r="E27" s="631" t="s">
        <v>2185</v>
      </c>
      <c r="F27" s="628" t="s">
        <v>2127</v>
      </c>
      <c r="G27" s="631" t="s">
        <v>2128</v>
      </c>
      <c r="H27" s="418">
        <v>1</v>
      </c>
      <c r="I27" s="645">
        <v>487</v>
      </c>
      <c r="J27" s="645">
        <v>487</v>
      </c>
      <c r="K27" s="644"/>
    </row>
    <row r="28" spans="1:95" s="356" customFormat="1" ht="30" customHeight="1">
      <c r="A28" s="628" t="s">
        <v>2126</v>
      </c>
      <c r="B28" s="629">
        <v>999</v>
      </c>
      <c r="C28" s="630" t="s">
        <v>1769</v>
      </c>
      <c r="D28" s="631" t="s">
        <v>2186</v>
      </c>
      <c r="E28" s="631" t="s">
        <v>2187</v>
      </c>
      <c r="F28" s="628" t="s">
        <v>2127</v>
      </c>
      <c r="G28" s="631" t="s">
        <v>2128</v>
      </c>
      <c r="H28" s="418">
        <v>1</v>
      </c>
      <c r="I28" s="645">
        <v>487</v>
      </c>
      <c r="J28" s="645">
        <v>487</v>
      </c>
      <c r="K28" s="644"/>
    </row>
    <row r="29" spans="1:95" s="356" customFormat="1" ht="30" customHeight="1">
      <c r="A29" s="628" t="s">
        <v>2126</v>
      </c>
      <c r="B29" s="629">
        <v>999</v>
      </c>
      <c r="C29" s="630" t="s">
        <v>1769</v>
      </c>
      <c r="D29" s="631" t="s">
        <v>2188</v>
      </c>
      <c r="E29" s="631" t="s">
        <v>2189</v>
      </c>
      <c r="F29" s="628" t="s">
        <v>2127</v>
      </c>
      <c r="G29" s="631" t="s">
        <v>2128</v>
      </c>
      <c r="H29" s="418">
        <v>1</v>
      </c>
      <c r="I29" s="645">
        <v>487</v>
      </c>
      <c r="J29" s="645">
        <v>487</v>
      </c>
      <c r="K29" s="644"/>
    </row>
    <row r="30" spans="1:95" s="366" customFormat="1" ht="30" customHeight="1">
      <c r="A30" s="628" t="s">
        <v>2126</v>
      </c>
      <c r="B30" s="629">
        <v>999</v>
      </c>
      <c r="C30" s="630" t="s">
        <v>1769</v>
      </c>
      <c r="D30" s="631" t="s">
        <v>2190</v>
      </c>
      <c r="E30" s="631" t="s">
        <v>2191</v>
      </c>
      <c r="F30" s="628" t="s">
        <v>2127</v>
      </c>
      <c r="G30" s="631" t="s">
        <v>2128</v>
      </c>
      <c r="H30" s="418">
        <v>1</v>
      </c>
      <c r="I30" s="645">
        <v>1510</v>
      </c>
      <c r="J30" s="645">
        <v>1510</v>
      </c>
      <c r="K30" s="644"/>
    </row>
    <row r="31" spans="1:95" s="566" customFormat="1" ht="30" customHeight="1">
      <c r="A31" s="628" t="s">
        <v>2126</v>
      </c>
      <c r="B31" s="629">
        <v>999</v>
      </c>
      <c r="C31" s="630" t="s">
        <v>1769</v>
      </c>
      <c r="D31" s="631" t="s">
        <v>1990</v>
      </c>
      <c r="E31" s="631" t="s">
        <v>1991</v>
      </c>
      <c r="F31" s="628" t="s">
        <v>2127</v>
      </c>
      <c r="G31" s="631" t="s">
        <v>2128</v>
      </c>
      <c r="H31" s="418">
        <v>1</v>
      </c>
      <c r="I31" s="645">
        <v>638</v>
      </c>
      <c r="J31" s="645">
        <v>638</v>
      </c>
      <c r="K31" s="644"/>
    </row>
    <row r="32" spans="1:95" s="566" customFormat="1" ht="30" customHeight="1">
      <c r="A32" s="628" t="s">
        <v>2126</v>
      </c>
      <c r="B32" s="628" t="s">
        <v>2192</v>
      </c>
      <c r="C32" s="630" t="s">
        <v>1769</v>
      </c>
      <c r="D32" s="631" t="s">
        <v>1992</v>
      </c>
      <c r="E32" s="631" t="s">
        <v>1993</v>
      </c>
      <c r="F32" s="628" t="s">
        <v>2127</v>
      </c>
      <c r="G32" s="631" t="s">
        <v>2128</v>
      </c>
      <c r="H32" s="418">
        <v>1</v>
      </c>
      <c r="I32" s="645">
        <v>638</v>
      </c>
      <c r="J32" s="645">
        <v>638</v>
      </c>
      <c r="K32" s="644"/>
    </row>
    <row r="33" spans="1:95" s="583" customFormat="1" ht="30" customHeight="1">
      <c r="A33" s="628" t="s">
        <v>2126</v>
      </c>
      <c r="B33" s="646">
        <v>216</v>
      </c>
      <c r="C33" s="647" t="s">
        <v>1769</v>
      </c>
      <c r="D33" s="643" t="s">
        <v>2193</v>
      </c>
      <c r="E33" s="643" t="s">
        <v>2194</v>
      </c>
      <c r="F33" s="628" t="s">
        <v>2127</v>
      </c>
      <c r="G33" s="631" t="s">
        <v>2128</v>
      </c>
      <c r="H33" s="418">
        <v>1</v>
      </c>
      <c r="I33" s="645">
        <v>514</v>
      </c>
      <c r="J33" s="645">
        <v>514</v>
      </c>
      <c r="K33" s="644"/>
    </row>
    <row r="34" spans="1:95" s="587" customFormat="1" ht="45" customHeight="1">
      <c r="A34" s="628" t="s">
        <v>2126</v>
      </c>
      <c r="B34" s="629">
        <v>999</v>
      </c>
      <c r="C34" s="630" t="s">
        <v>1769</v>
      </c>
      <c r="D34" s="631" t="s">
        <v>2195</v>
      </c>
      <c r="E34" s="631" t="s">
        <v>2196</v>
      </c>
      <c r="F34" s="628" t="s">
        <v>2127</v>
      </c>
      <c r="G34" s="631" t="s">
        <v>2128</v>
      </c>
      <c r="H34" s="418">
        <v>1</v>
      </c>
      <c r="I34" s="645">
        <v>487</v>
      </c>
      <c r="J34" s="645">
        <v>487</v>
      </c>
      <c r="K34" s="644"/>
    </row>
    <row r="35" spans="1:95" s="587" customFormat="1" ht="30" customHeight="1">
      <c r="A35" s="628" t="s">
        <v>2126</v>
      </c>
      <c r="B35" s="629">
        <v>999</v>
      </c>
      <c r="C35" s="630" t="s">
        <v>1769</v>
      </c>
      <c r="D35" s="631" t="s">
        <v>2197</v>
      </c>
      <c r="E35" s="631" t="s">
        <v>2198</v>
      </c>
      <c r="F35" s="628" t="s">
        <v>2127</v>
      </c>
      <c r="G35" s="631" t="s">
        <v>2128</v>
      </c>
      <c r="H35" s="418">
        <v>1</v>
      </c>
      <c r="I35" s="645">
        <v>487</v>
      </c>
      <c r="J35" s="645">
        <v>487</v>
      </c>
      <c r="K35" s="644"/>
    </row>
    <row r="36" spans="1:95" s="587" customFormat="1" ht="30" customHeight="1">
      <c r="A36" s="628" t="s">
        <v>2126</v>
      </c>
      <c r="B36" s="629">
        <v>999</v>
      </c>
      <c r="C36" s="630" t="s">
        <v>1769</v>
      </c>
      <c r="D36" s="631" t="s">
        <v>2199</v>
      </c>
      <c r="E36" s="631" t="s">
        <v>2200</v>
      </c>
      <c r="F36" s="628" t="s">
        <v>2127</v>
      </c>
      <c r="G36" s="631" t="s">
        <v>2128</v>
      </c>
      <c r="H36" s="418">
        <v>1</v>
      </c>
      <c r="I36" s="645">
        <v>342</v>
      </c>
      <c r="J36" s="645">
        <v>342</v>
      </c>
      <c r="K36" s="644"/>
    </row>
    <row r="37" spans="1:95" s="587" customFormat="1" ht="30" customHeight="1">
      <c r="A37" s="628" t="s">
        <v>2126</v>
      </c>
      <c r="B37" s="629">
        <v>999</v>
      </c>
      <c r="C37" s="630" t="s">
        <v>1769</v>
      </c>
      <c r="D37" s="631" t="s">
        <v>2000</v>
      </c>
      <c r="E37" s="631" t="s">
        <v>2001</v>
      </c>
      <c r="F37" s="628" t="s">
        <v>2127</v>
      </c>
      <c r="G37" s="631" t="s">
        <v>2128</v>
      </c>
      <c r="H37" s="418">
        <v>1</v>
      </c>
      <c r="I37" s="645">
        <v>487</v>
      </c>
      <c r="J37" s="645">
        <v>487</v>
      </c>
      <c r="K37" s="644"/>
    </row>
    <row r="38" spans="1:95" s="587" customFormat="1" ht="30" customHeight="1">
      <c r="A38" s="628" t="s">
        <v>2126</v>
      </c>
      <c r="B38" s="629">
        <v>999</v>
      </c>
      <c r="C38" s="630" t="s">
        <v>1769</v>
      </c>
      <c r="D38" s="631" t="s">
        <v>2201</v>
      </c>
      <c r="E38" s="631" t="s">
        <v>2202</v>
      </c>
      <c r="F38" s="628" t="s">
        <v>2127</v>
      </c>
      <c r="G38" s="631" t="s">
        <v>2128</v>
      </c>
      <c r="H38" s="418">
        <v>1</v>
      </c>
      <c r="I38" s="632">
        <v>487</v>
      </c>
      <c r="J38" s="632">
        <v>487</v>
      </c>
      <c r="K38" s="644"/>
    </row>
    <row r="39" spans="1:95" s="587" customFormat="1" ht="30" customHeight="1">
      <c r="A39" s="628" t="s">
        <v>2126</v>
      </c>
      <c r="B39" s="629">
        <v>990</v>
      </c>
      <c r="C39" s="630" t="s">
        <v>1769</v>
      </c>
      <c r="D39" s="631" t="s">
        <v>2203</v>
      </c>
      <c r="E39" s="631" t="s">
        <v>2204</v>
      </c>
      <c r="F39" s="628" t="s">
        <v>2127</v>
      </c>
      <c r="G39" s="631" t="s">
        <v>2128</v>
      </c>
      <c r="H39" s="418">
        <v>1</v>
      </c>
      <c r="I39" s="632">
        <v>279</v>
      </c>
      <c r="J39" s="632">
        <v>279</v>
      </c>
      <c r="K39" s="644"/>
    </row>
    <row r="40" spans="1:95" s="587" customFormat="1" ht="30" customHeight="1">
      <c r="A40" s="628" t="s">
        <v>2126</v>
      </c>
      <c r="B40" s="629">
        <v>990</v>
      </c>
      <c r="C40" s="630" t="s">
        <v>1769</v>
      </c>
      <c r="D40" s="631" t="s">
        <v>2205</v>
      </c>
      <c r="E40" s="631" t="s">
        <v>2206</v>
      </c>
      <c r="F40" s="628" t="s">
        <v>2127</v>
      </c>
      <c r="G40" s="631" t="s">
        <v>2128</v>
      </c>
      <c r="H40" s="418">
        <v>1</v>
      </c>
      <c r="I40" s="632">
        <v>558</v>
      </c>
      <c r="J40" s="632">
        <v>558</v>
      </c>
      <c r="K40" s="644"/>
    </row>
    <row r="41" spans="1:95" s="587" customFormat="1" ht="30" customHeight="1">
      <c r="A41" s="628" t="s">
        <v>2126</v>
      </c>
      <c r="B41" s="629">
        <v>990</v>
      </c>
      <c r="C41" s="630" t="s">
        <v>1769</v>
      </c>
      <c r="D41" s="631" t="s">
        <v>2207</v>
      </c>
      <c r="E41" s="631" t="s">
        <v>2208</v>
      </c>
      <c r="F41" s="628" t="s">
        <v>2127</v>
      </c>
      <c r="G41" s="631" t="s">
        <v>2128</v>
      </c>
      <c r="H41" s="418">
        <v>1</v>
      </c>
      <c r="I41" s="632">
        <v>558</v>
      </c>
      <c r="J41" s="632">
        <v>558</v>
      </c>
      <c r="K41" s="644"/>
    </row>
    <row r="42" spans="1:95" ht="30" customHeight="1">
      <c r="A42" s="628" t="s">
        <v>2126</v>
      </c>
      <c r="B42" s="629">
        <v>990</v>
      </c>
      <c r="C42" s="630" t="s">
        <v>1769</v>
      </c>
      <c r="D42" s="631" t="s">
        <v>2209</v>
      </c>
      <c r="E42" s="631" t="s">
        <v>2210</v>
      </c>
      <c r="F42" s="628" t="s">
        <v>2127</v>
      </c>
      <c r="G42" s="631" t="s">
        <v>2128</v>
      </c>
      <c r="H42" s="418">
        <v>1</v>
      </c>
      <c r="I42" s="632">
        <v>418</v>
      </c>
      <c r="J42" s="632">
        <v>418</v>
      </c>
      <c r="K42" s="644"/>
      <c r="CQ42" s="334"/>
    </row>
    <row r="43" spans="1:95" s="379" customFormat="1" ht="30" customHeight="1">
      <c r="A43" s="628" t="s">
        <v>2126</v>
      </c>
      <c r="B43" s="629">
        <v>990</v>
      </c>
      <c r="C43" s="630" t="s">
        <v>1769</v>
      </c>
      <c r="D43" s="631" t="s">
        <v>2211</v>
      </c>
      <c r="E43" s="631" t="s">
        <v>2212</v>
      </c>
      <c r="F43" s="628" t="s">
        <v>2127</v>
      </c>
      <c r="G43" s="631" t="s">
        <v>2128</v>
      </c>
      <c r="H43" s="418">
        <v>1</v>
      </c>
      <c r="I43" s="632">
        <v>279</v>
      </c>
      <c r="J43" s="632">
        <v>279</v>
      </c>
      <c r="K43" s="644"/>
    </row>
    <row r="44" spans="1:95" s="379" customFormat="1" ht="30" customHeight="1">
      <c r="A44" s="628" t="s">
        <v>2126</v>
      </c>
      <c r="B44" s="629">
        <v>990</v>
      </c>
      <c r="C44" s="630" t="s">
        <v>1769</v>
      </c>
      <c r="D44" s="631" t="s">
        <v>2213</v>
      </c>
      <c r="E44" s="631" t="s">
        <v>2214</v>
      </c>
      <c r="F44" s="628" t="s">
        <v>2127</v>
      </c>
      <c r="G44" s="631" t="s">
        <v>2128</v>
      </c>
      <c r="H44" s="418">
        <v>1</v>
      </c>
      <c r="I44" s="632">
        <v>418</v>
      </c>
      <c r="J44" s="632">
        <v>418</v>
      </c>
      <c r="K44" s="644"/>
    </row>
    <row r="45" spans="1:95" ht="30" customHeight="1">
      <c r="A45" s="628" t="s">
        <v>2126</v>
      </c>
      <c r="B45" s="629">
        <v>990</v>
      </c>
      <c r="C45" s="630" t="s">
        <v>1769</v>
      </c>
      <c r="D45" s="631" t="s">
        <v>2215</v>
      </c>
      <c r="E45" s="631" t="s">
        <v>2216</v>
      </c>
      <c r="F45" s="628" t="s">
        <v>2127</v>
      </c>
      <c r="G45" s="631" t="s">
        <v>2128</v>
      </c>
      <c r="H45" s="418">
        <v>1</v>
      </c>
      <c r="I45" s="632">
        <v>1253</v>
      </c>
      <c r="J45" s="632">
        <v>1253</v>
      </c>
      <c r="K45" s="644"/>
      <c r="CQ45" s="334"/>
    </row>
    <row r="46" spans="1:95" ht="30" customHeight="1">
      <c r="A46" s="628" t="s">
        <v>2126</v>
      </c>
      <c r="B46" s="629">
        <v>990</v>
      </c>
      <c r="C46" s="630" t="s">
        <v>1769</v>
      </c>
      <c r="D46" s="631" t="s">
        <v>2217</v>
      </c>
      <c r="E46" s="631" t="s">
        <v>2218</v>
      </c>
      <c r="F46" s="628" t="s">
        <v>2127</v>
      </c>
      <c r="G46" s="631" t="s">
        <v>2128</v>
      </c>
      <c r="H46" s="418">
        <v>1</v>
      </c>
      <c r="I46" s="632">
        <v>279</v>
      </c>
      <c r="J46" s="632">
        <v>279</v>
      </c>
      <c r="K46" s="644"/>
      <c r="CQ46" s="334"/>
    </row>
    <row r="47" spans="1:95" ht="30" customHeight="1">
      <c r="A47" s="628" t="s">
        <v>2126</v>
      </c>
      <c r="B47" s="629">
        <v>990</v>
      </c>
      <c r="C47" s="630" t="s">
        <v>1769</v>
      </c>
      <c r="D47" s="631" t="s">
        <v>2219</v>
      </c>
      <c r="E47" s="631" t="s">
        <v>2220</v>
      </c>
      <c r="F47" s="628" t="s">
        <v>2127</v>
      </c>
      <c r="G47" s="631" t="s">
        <v>2128</v>
      </c>
      <c r="H47" s="418">
        <v>1</v>
      </c>
      <c r="I47" s="632">
        <v>279</v>
      </c>
      <c r="J47" s="632">
        <v>279</v>
      </c>
      <c r="K47" s="644"/>
      <c r="CQ47" s="334"/>
    </row>
    <row r="48" spans="1:95" ht="30" customHeight="1">
      <c r="A48" s="628" t="s">
        <v>2126</v>
      </c>
      <c r="B48" s="629">
        <v>990</v>
      </c>
      <c r="C48" s="630" t="s">
        <v>1769</v>
      </c>
      <c r="D48" s="631" t="s">
        <v>2221</v>
      </c>
      <c r="E48" s="631" t="s">
        <v>2222</v>
      </c>
      <c r="F48" s="628" t="s">
        <v>2127</v>
      </c>
      <c r="G48" s="631" t="s">
        <v>2128</v>
      </c>
      <c r="H48" s="418">
        <v>1</v>
      </c>
      <c r="I48" s="632">
        <v>558</v>
      </c>
      <c r="J48" s="632">
        <v>558</v>
      </c>
      <c r="K48" s="644"/>
      <c r="CQ48" s="334"/>
    </row>
    <row r="49" spans="1:95" ht="30" customHeight="1">
      <c r="A49" s="628" t="s">
        <v>2126</v>
      </c>
      <c r="B49" s="629">
        <v>990</v>
      </c>
      <c r="C49" s="630" t="s">
        <v>1769</v>
      </c>
      <c r="D49" s="631" t="s">
        <v>2223</v>
      </c>
      <c r="E49" s="631" t="s">
        <v>2224</v>
      </c>
      <c r="F49" s="628" t="s">
        <v>2127</v>
      </c>
      <c r="G49" s="631" t="s">
        <v>2128</v>
      </c>
      <c r="H49" s="418">
        <v>1</v>
      </c>
      <c r="I49" s="632">
        <v>279</v>
      </c>
      <c r="J49" s="632">
        <v>279</v>
      </c>
      <c r="K49" s="644"/>
      <c r="CQ49" s="334"/>
    </row>
    <row r="50" spans="1:95" ht="30" customHeight="1">
      <c r="A50" s="628" t="s">
        <v>2126</v>
      </c>
      <c r="B50" s="629">
        <v>990</v>
      </c>
      <c r="C50" s="630" t="s">
        <v>1769</v>
      </c>
      <c r="D50" s="631" t="s">
        <v>2225</v>
      </c>
      <c r="E50" s="631" t="s">
        <v>2226</v>
      </c>
      <c r="F50" s="628" t="s">
        <v>2127</v>
      </c>
      <c r="G50" s="631" t="s">
        <v>2128</v>
      </c>
      <c r="H50" s="418">
        <v>1</v>
      </c>
      <c r="I50" s="632">
        <v>279</v>
      </c>
      <c r="J50" s="632">
        <v>279</v>
      </c>
      <c r="K50" s="644"/>
      <c r="CQ50" s="334"/>
    </row>
    <row r="51" spans="1:95" ht="30" customHeight="1">
      <c r="A51" s="628" t="s">
        <v>2126</v>
      </c>
      <c r="B51" s="629">
        <v>990</v>
      </c>
      <c r="C51" s="630" t="s">
        <v>1769</v>
      </c>
      <c r="D51" s="631" t="s">
        <v>1949</v>
      </c>
      <c r="E51" s="631" t="s">
        <v>2151</v>
      </c>
      <c r="F51" s="628" t="s">
        <v>2127</v>
      </c>
      <c r="G51" s="631" t="s">
        <v>2128</v>
      </c>
      <c r="H51" s="418">
        <v>1</v>
      </c>
      <c r="I51" s="632">
        <v>535</v>
      </c>
      <c r="J51" s="632">
        <v>535</v>
      </c>
      <c r="K51" s="644"/>
      <c r="CQ51" s="334"/>
    </row>
    <row r="52" spans="1:95" ht="30" customHeight="1">
      <c r="A52" s="628" t="s">
        <v>2126</v>
      </c>
      <c r="B52" s="601">
        <v>990</v>
      </c>
      <c r="C52" s="602" t="s">
        <v>1769</v>
      </c>
      <c r="D52" s="603" t="s">
        <v>2152</v>
      </c>
      <c r="E52" s="603" t="s">
        <v>2153</v>
      </c>
      <c r="F52" s="628" t="s">
        <v>2127</v>
      </c>
      <c r="G52" s="631" t="s">
        <v>2128</v>
      </c>
      <c r="H52" s="418">
        <v>1</v>
      </c>
      <c r="I52" s="604">
        <v>534</v>
      </c>
      <c r="J52" s="604">
        <v>534</v>
      </c>
      <c r="K52" s="644"/>
      <c r="CQ52" s="334"/>
    </row>
    <row r="53" spans="1:95" ht="30" customHeight="1">
      <c r="A53" s="628" t="s">
        <v>2126</v>
      </c>
      <c r="B53" s="629">
        <v>990</v>
      </c>
      <c r="C53" s="630" t="s">
        <v>1769</v>
      </c>
      <c r="D53" s="631" t="s">
        <v>2227</v>
      </c>
      <c r="E53" s="631" t="s">
        <v>2228</v>
      </c>
      <c r="F53" s="628" t="s">
        <v>2127</v>
      </c>
      <c r="G53" s="631" t="s">
        <v>2128</v>
      </c>
      <c r="H53" s="418">
        <v>1</v>
      </c>
      <c r="I53" s="632">
        <v>558</v>
      </c>
      <c r="J53" s="632">
        <v>558</v>
      </c>
      <c r="K53" s="644"/>
      <c r="CQ53" s="334"/>
    </row>
    <row r="54" spans="1:95" ht="30" customHeight="1">
      <c r="A54" s="628" t="s">
        <v>2126</v>
      </c>
      <c r="B54" s="629">
        <v>990</v>
      </c>
      <c r="C54" s="630" t="s">
        <v>1769</v>
      </c>
      <c r="D54" s="631" t="s">
        <v>2229</v>
      </c>
      <c r="E54" s="631" t="s">
        <v>2230</v>
      </c>
      <c r="F54" s="628" t="s">
        <v>2127</v>
      </c>
      <c r="G54" s="631" t="s">
        <v>2128</v>
      </c>
      <c r="H54" s="418">
        <v>1</v>
      </c>
      <c r="I54" s="632">
        <v>279</v>
      </c>
      <c r="J54" s="632">
        <v>279</v>
      </c>
      <c r="K54" s="644"/>
      <c r="CQ54" s="334"/>
    </row>
    <row r="55" spans="1:95" ht="30" customHeight="1">
      <c r="A55" s="628" t="s">
        <v>2126</v>
      </c>
      <c r="B55" s="629">
        <v>990</v>
      </c>
      <c r="C55" s="630" t="s">
        <v>1769</v>
      </c>
      <c r="D55" s="631" t="s">
        <v>2231</v>
      </c>
      <c r="E55" s="631" t="s">
        <v>2232</v>
      </c>
      <c r="F55" s="628" t="s">
        <v>2127</v>
      </c>
      <c r="G55" s="631" t="s">
        <v>2128</v>
      </c>
      <c r="H55" s="418">
        <v>1</v>
      </c>
      <c r="I55" s="632">
        <v>835</v>
      </c>
      <c r="J55" s="632">
        <v>835</v>
      </c>
      <c r="K55" s="644"/>
      <c r="CQ55" s="334"/>
    </row>
    <row r="56" spans="1:95" ht="30" customHeight="1">
      <c r="A56" s="628" t="s">
        <v>2126</v>
      </c>
      <c r="B56" s="629">
        <v>990</v>
      </c>
      <c r="C56" s="630" t="s">
        <v>1769</v>
      </c>
      <c r="D56" s="631" t="s">
        <v>1957</v>
      </c>
      <c r="E56" s="631" t="s">
        <v>2233</v>
      </c>
      <c r="F56" s="628" t="s">
        <v>2127</v>
      </c>
      <c r="G56" s="631" t="s">
        <v>2128</v>
      </c>
      <c r="H56" s="418">
        <v>1</v>
      </c>
      <c r="I56" s="632">
        <v>605</v>
      </c>
      <c r="J56" s="632">
        <v>605</v>
      </c>
      <c r="K56" s="644"/>
      <c r="CQ56" s="334"/>
    </row>
    <row r="57" spans="1:95" ht="30" customHeight="1">
      <c r="A57" s="628" t="s">
        <v>2126</v>
      </c>
      <c r="B57" s="601">
        <v>990</v>
      </c>
      <c r="C57" s="602" t="s">
        <v>1769</v>
      </c>
      <c r="D57" s="603" t="s">
        <v>2234</v>
      </c>
      <c r="E57" s="603" t="s">
        <v>2235</v>
      </c>
      <c r="F57" s="628" t="s">
        <v>2127</v>
      </c>
      <c r="G57" s="631" t="s">
        <v>2128</v>
      </c>
      <c r="H57" s="418">
        <v>1</v>
      </c>
      <c r="I57" s="604">
        <v>600</v>
      </c>
      <c r="J57" s="604">
        <v>600</v>
      </c>
      <c r="K57" s="644"/>
      <c r="CQ57" s="334"/>
    </row>
    <row r="58" spans="1:95" ht="30" customHeight="1">
      <c r="A58" s="628" t="s">
        <v>2126</v>
      </c>
      <c r="B58" s="629">
        <v>990</v>
      </c>
      <c r="C58" s="630" t="s">
        <v>1769</v>
      </c>
      <c r="D58" s="631" t="s">
        <v>2236</v>
      </c>
      <c r="E58" s="631" t="s">
        <v>2237</v>
      </c>
      <c r="F58" s="628" t="s">
        <v>2127</v>
      </c>
      <c r="G58" s="631" t="s">
        <v>2128</v>
      </c>
      <c r="H58" s="418">
        <v>1</v>
      </c>
      <c r="I58" s="632">
        <v>266</v>
      </c>
      <c r="J58" s="632">
        <v>266</v>
      </c>
      <c r="K58" s="644"/>
      <c r="CQ58" s="334"/>
    </row>
    <row r="59" spans="1:95" ht="30" customHeight="1">
      <c r="A59" s="628" t="s">
        <v>2126</v>
      </c>
      <c r="B59" s="629">
        <v>910</v>
      </c>
      <c r="C59" s="630" t="s">
        <v>1769</v>
      </c>
      <c r="D59" s="631" t="s">
        <v>2238</v>
      </c>
      <c r="E59" s="631" t="s">
        <v>2239</v>
      </c>
      <c r="F59" s="628" t="s">
        <v>2127</v>
      </c>
      <c r="G59" s="631" t="s">
        <v>2128</v>
      </c>
      <c r="H59" s="418">
        <v>1</v>
      </c>
      <c r="I59" s="632">
        <v>414</v>
      </c>
      <c r="J59" s="632">
        <v>414</v>
      </c>
      <c r="K59" s="644"/>
      <c r="CQ59" s="334"/>
    </row>
    <row r="60" spans="1:95" ht="30" customHeight="1">
      <c r="A60" s="628" t="s">
        <v>2126</v>
      </c>
      <c r="B60" s="629">
        <v>910</v>
      </c>
      <c r="C60" s="630" t="s">
        <v>1769</v>
      </c>
      <c r="D60" s="631" t="s">
        <v>2240</v>
      </c>
      <c r="E60" s="631" t="s">
        <v>2241</v>
      </c>
      <c r="F60" s="628" t="s">
        <v>2127</v>
      </c>
      <c r="G60" s="631" t="s">
        <v>2128</v>
      </c>
      <c r="H60" s="418">
        <v>1</v>
      </c>
      <c r="I60" s="632">
        <v>314</v>
      </c>
      <c r="J60" s="632">
        <v>314</v>
      </c>
      <c r="K60" s="644"/>
      <c r="CQ60" s="334"/>
    </row>
    <row r="61" spans="1:95" ht="30" customHeight="1">
      <c r="A61" s="628" t="s">
        <v>2126</v>
      </c>
      <c r="B61" s="629">
        <v>910</v>
      </c>
      <c r="C61" s="630" t="s">
        <v>1769</v>
      </c>
      <c r="D61" s="631" t="s">
        <v>2242</v>
      </c>
      <c r="E61" s="631" t="s">
        <v>2243</v>
      </c>
      <c r="F61" s="628" t="s">
        <v>2127</v>
      </c>
      <c r="G61" s="631" t="s">
        <v>2128</v>
      </c>
      <c r="H61" s="418">
        <v>1</v>
      </c>
      <c r="I61" s="632">
        <v>314</v>
      </c>
      <c r="J61" s="632">
        <v>314</v>
      </c>
      <c r="K61" s="644"/>
      <c r="CQ61" s="334"/>
    </row>
    <row r="62" spans="1:95" ht="30" customHeight="1">
      <c r="A62" s="628" t="s">
        <v>2126</v>
      </c>
      <c r="B62" s="629">
        <v>910</v>
      </c>
      <c r="C62" s="630" t="s">
        <v>1769</v>
      </c>
      <c r="D62" s="631" t="s">
        <v>2244</v>
      </c>
      <c r="E62" s="631" t="s">
        <v>2245</v>
      </c>
      <c r="F62" s="628" t="s">
        <v>2127</v>
      </c>
      <c r="G62" s="631" t="s">
        <v>2128</v>
      </c>
      <c r="H62" s="418">
        <v>1</v>
      </c>
      <c r="I62" s="632">
        <v>20</v>
      </c>
      <c r="J62" s="632">
        <v>20</v>
      </c>
      <c r="K62" s="644"/>
      <c r="CQ62" s="334"/>
    </row>
    <row r="63" spans="1:95" ht="30" customHeight="1">
      <c r="A63" s="628" t="s">
        <v>2126</v>
      </c>
      <c r="B63" s="629">
        <v>910</v>
      </c>
      <c r="C63" s="630" t="s">
        <v>1769</v>
      </c>
      <c r="D63" s="631" t="s">
        <v>2246</v>
      </c>
      <c r="E63" s="631" t="s">
        <v>2247</v>
      </c>
      <c r="F63" s="628" t="s">
        <v>2127</v>
      </c>
      <c r="G63" s="631" t="s">
        <v>2128</v>
      </c>
      <c r="H63" s="418">
        <v>1</v>
      </c>
      <c r="I63" s="632">
        <v>30</v>
      </c>
      <c r="J63" s="632">
        <v>30</v>
      </c>
      <c r="K63" s="644"/>
      <c r="CQ63" s="334"/>
    </row>
    <row r="64" spans="1:95" ht="30" customHeight="1">
      <c r="A64" s="628" t="s">
        <v>2126</v>
      </c>
      <c r="B64" s="629">
        <v>910</v>
      </c>
      <c r="C64" s="630" t="s">
        <v>1769</v>
      </c>
      <c r="D64" s="631" t="s">
        <v>2248</v>
      </c>
      <c r="E64" s="631" t="s">
        <v>2249</v>
      </c>
      <c r="F64" s="628" t="s">
        <v>2127</v>
      </c>
      <c r="G64" s="631" t="s">
        <v>2128</v>
      </c>
      <c r="H64" s="418">
        <v>1</v>
      </c>
      <c r="I64" s="632">
        <v>18</v>
      </c>
      <c r="J64" s="632">
        <v>18</v>
      </c>
      <c r="K64" s="644"/>
      <c r="CQ64" s="334"/>
    </row>
    <row r="65" spans="1:95" ht="30" customHeight="1">
      <c r="A65" s="628" t="s">
        <v>2126</v>
      </c>
      <c r="B65" s="629">
        <v>910</v>
      </c>
      <c r="C65" s="630" t="s">
        <v>1769</v>
      </c>
      <c r="D65" s="631" t="s">
        <v>1691</v>
      </c>
      <c r="E65" s="631" t="s">
        <v>1692</v>
      </c>
      <c r="F65" s="628" t="s">
        <v>2127</v>
      </c>
      <c r="G65" s="631" t="s">
        <v>2128</v>
      </c>
      <c r="H65" s="418">
        <v>1</v>
      </c>
      <c r="I65" s="632">
        <v>38</v>
      </c>
      <c r="J65" s="632">
        <v>38</v>
      </c>
      <c r="K65" s="644"/>
      <c r="CQ65" s="334"/>
    </row>
    <row r="66" spans="1:95" ht="30" customHeight="1">
      <c r="A66" s="628" t="s">
        <v>2126</v>
      </c>
      <c r="B66" s="629">
        <v>910</v>
      </c>
      <c r="C66" s="630" t="s">
        <v>1769</v>
      </c>
      <c r="D66" s="631" t="s">
        <v>2174</v>
      </c>
      <c r="E66" s="631" t="s">
        <v>2175</v>
      </c>
      <c r="F66" s="628" t="s">
        <v>2127</v>
      </c>
      <c r="G66" s="631" t="s">
        <v>2128</v>
      </c>
      <c r="H66" s="418">
        <v>1</v>
      </c>
      <c r="I66" s="632">
        <v>20</v>
      </c>
      <c r="J66" s="632">
        <v>20</v>
      </c>
      <c r="K66" s="644"/>
      <c r="CQ66" s="334"/>
    </row>
    <row r="67" spans="1:95" ht="30" customHeight="1">
      <c r="A67" s="628" t="s">
        <v>2126</v>
      </c>
      <c r="B67" s="629">
        <v>910</v>
      </c>
      <c r="C67" s="630" t="s">
        <v>1769</v>
      </c>
      <c r="D67" s="631" t="s">
        <v>2250</v>
      </c>
      <c r="E67" s="631" t="s">
        <v>2251</v>
      </c>
      <c r="F67" s="628" t="s">
        <v>2127</v>
      </c>
      <c r="G67" s="631" t="s">
        <v>2128</v>
      </c>
      <c r="H67" s="418">
        <v>1</v>
      </c>
      <c r="I67" s="632">
        <v>32</v>
      </c>
      <c r="J67" s="632">
        <v>32</v>
      </c>
      <c r="K67" s="644"/>
      <c r="CQ67" s="334"/>
    </row>
    <row r="68" spans="1:95" ht="30" customHeight="1">
      <c r="A68" s="628" t="s">
        <v>2126</v>
      </c>
      <c r="B68" s="629">
        <v>910</v>
      </c>
      <c r="C68" s="630" t="s">
        <v>1769</v>
      </c>
      <c r="D68" s="631" t="s">
        <v>2252</v>
      </c>
      <c r="E68" s="631" t="s">
        <v>2253</v>
      </c>
      <c r="F68" s="628" t="s">
        <v>2127</v>
      </c>
      <c r="G68" s="631" t="s">
        <v>2128</v>
      </c>
      <c r="H68" s="418">
        <v>1</v>
      </c>
      <c r="I68" s="632">
        <v>25</v>
      </c>
      <c r="J68" s="632">
        <v>25</v>
      </c>
      <c r="K68" s="644"/>
      <c r="CQ68" s="334"/>
    </row>
    <row r="69" spans="1:95" ht="30" customHeight="1">
      <c r="A69" s="628" t="s">
        <v>2126</v>
      </c>
      <c r="B69" s="629">
        <v>910</v>
      </c>
      <c r="C69" s="630" t="s">
        <v>1769</v>
      </c>
      <c r="D69" s="631" t="s">
        <v>1659</v>
      </c>
      <c r="E69" s="631" t="s">
        <v>1660</v>
      </c>
      <c r="F69" s="628" t="s">
        <v>2127</v>
      </c>
      <c r="G69" s="631" t="s">
        <v>2128</v>
      </c>
      <c r="H69" s="418">
        <v>1</v>
      </c>
      <c r="I69" s="632">
        <v>28</v>
      </c>
      <c r="J69" s="632">
        <v>28</v>
      </c>
      <c r="K69" s="644"/>
      <c r="CQ69" s="334"/>
    </row>
    <row r="70" spans="1:95" ht="30" customHeight="1">
      <c r="A70" s="628" t="s">
        <v>2126</v>
      </c>
      <c r="B70" s="629">
        <v>910</v>
      </c>
      <c r="C70" s="630" t="s">
        <v>1769</v>
      </c>
      <c r="D70" s="631" t="s">
        <v>1677</v>
      </c>
      <c r="E70" s="631" t="s">
        <v>1678</v>
      </c>
      <c r="F70" s="628" t="s">
        <v>2127</v>
      </c>
      <c r="G70" s="631" t="s">
        <v>2128</v>
      </c>
      <c r="H70" s="418">
        <v>1</v>
      </c>
      <c r="I70" s="632">
        <v>25</v>
      </c>
      <c r="J70" s="632">
        <v>25</v>
      </c>
      <c r="K70" s="644"/>
      <c r="CQ70" s="334"/>
    </row>
    <row r="71" spans="1:95" ht="30" customHeight="1">
      <c r="A71" s="628" t="s">
        <v>2126</v>
      </c>
      <c r="B71" s="629">
        <v>910</v>
      </c>
      <c r="C71" s="630" t="s">
        <v>1769</v>
      </c>
      <c r="D71" s="631" t="s">
        <v>1707</v>
      </c>
      <c r="E71" s="631" t="s">
        <v>1708</v>
      </c>
      <c r="F71" s="628" t="s">
        <v>2127</v>
      </c>
      <c r="G71" s="631" t="s">
        <v>2128</v>
      </c>
      <c r="H71" s="418">
        <v>1</v>
      </c>
      <c r="I71" s="632">
        <v>38</v>
      </c>
      <c r="J71" s="632">
        <v>38</v>
      </c>
      <c r="K71" s="644"/>
      <c r="CQ71" s="334"/>
    </row>
    <row r="72" spans="1:95" ht="30" customHeight="1">
      <c r="A72" s="628" t="s">
        <v>2126</v>
      </c>
      <c r="B72" s="629">
        <v>910</v>
      </c>
      <c r="C72" s="630" t="s">
        <v>1769</v>
      </c>
      <c r="D72" s="631" t="s">
        <v>1711</v>
      </c>
      <c r="E72" s="631" t="s">
        <v>1712</v>
      </c>
      <c r="F72" s="628" t="s">
        <v>2127</v>
      </c>
      <c r="G72" s="631" t="s">
        <v>2128</v>
      </c>
      <c r="H72" s="418">
        <v>1</v>
      </c>
      <c r="I72" s="632">
        <v>38</v>
      </c>
      <c r="J72" s="632">
        <v>38</v>
      </c>
      <c r="K72" s="644"/>
      <c r="CQ72" s="334"/>
    </row>
    <row r="73" spans="1:95" ht="30" customHeight="1">
      <c r="A73" s="628" t="s">
        <v>2126</v>
      </c>
      <c r="B73" s="629">
        <v>910</v>
      </c>
      <c r="C73" s="630" t="s">
        <v>1769</v>
      </c>
      <c r="D73" s="631" t="s">
        <v>1715</v>
      </c>
      <c r="E73" s="631" t="s">
        <v>1716</v>
      </c>
      <c r="F73" s="628" t="s">
        <v>2127</v>
      </c>
      <c r="G73" s="631" t="s">
        <v>2128</v>
      </c>
      <c r="H73" s="418">
        <v>1</v>
      </c>
      <c r="I73" s="632">
        <v>27</v>
      </c>
      <c r="J73" s="632">
        <v>27</v>
      </c>
      <c r="K73" s="644"/>
      <c r="CQ73" s="334"/>
    </row>
    <row r="74" spans="1:95" ht="30" customHeight="1">
      <c r="A74" s="628" t="s">
        <v>2126</v>
      </c>
      <c r="B74" s="629">
        <v>910</v>
      </c>
      <c r="C74" s="630" t="s">
        <v>1769</v>
      </c>
      <c r="D74" s="631" t="s">
        <v>1709</v>
      </c>
      <c r="E74" s="631" t="s">
        <v>1710</v>
      </c>
      <c r="F74" s="628" t="s">
        <v>2127</v>
      </c>
      <c r="G74" s="631" t="s">
        <v>2128</v>
      </c>
      <c r="H74" s="418">
        <v>1</v>
      </c>
      <c r="I74" s="632">
        <v>38</v>
      </c>
      <c r="J74" s="632">
        <v>38</v>
      </c>
      <c r="K74" s="644"/>
      <c r="CQ74" s="334"/>
    </row>
    <row r="75" spans="1:95" ht="30" customHeight="1">
      <c r="A75" s="628" t="s">
        <v>2126</v>
      </c>
      <c r="B75" s="629">
        <v>910</v>
      </c>
      <c r="C75" s="630" t="s">
        <v>1769</v>
      </c>
      <c r="D75" s="631" t="s">
        <v>2254</v>
      </c>
      <c r="E75" s="631" t="s">
        <v>2255</v>
      </c>
      <c r="F75" s="628" t="s">
        <v>2127</v>
      </c>
      <c r="G75" s="631" t="s">
        <v>2128</v>
      </c>
      <c r="H75" s="418">
        <v>1</v>
      </c>
      <c r="I75" s="632">
        <v>88</v>
      </c>
      <c r="J75" s="632">
        <v>88</v>
      </c>
      <c r="K75" s="644"/>
      <c r="CQ75" s="334"/>
    </row>
    <row r="76" spans="1:95" ht="30" customHeight="1">
      <c r="A76" s="628" t="s">
        <v>2126</v>
      </c>
      <c r="B76" s="601">
        <v>910</v>
      </c>
      <c r="C76" s="602" t="s">
        <v>1769</v>
      </c>
      <c r="D76" s="603" t="s">
        <v>2133</v>
      </c>
      <c r="E76" s="603" t="s">
        <v>2134</v>
      </c>
      <c r="F76" s="628" t="s">
        <v>2127</v>
      </c>
      <c r="G76" s="631" t="s">
        <v>2128</v>
      </c>
      <c r="H76" s="418">
        <v>1</v>
      </c>
      <c r="I76" s="632">
        <v>30</v>
      </c>
      <c r="J76" s="632">
        <v>30</v>
      </c>
      <c r="K76" s="644"/>
      <c r="CQ76" s="334"/>
    </row>
    <row r="77" spans="1:95" ht="30" customHeight="1">
      <c r="A77" s="628" t="s">
        <v>2126</v>
      </c>
      <c r="B77" s="601">
        <v>910</v>
      </c>
      <c r="C77" s="602" t="s">
        <v>1769</v>
      </c>
      <c r="D77" s="603" t="s">
        <v>2135</v>
      </c>
      <c r="E77" s="603" t="s">
        <v>2136</v>
      </c>
      <c r="F77" s="628" t="s">
        <v>2127</v>
      </c>
      <c r="G77" s="631" t="s">
        <v>2128</v>
      </c>
      <c r="H77" s="418">
        <v>1</v>
      </c>
      <c r="I77" s="632">
        <v>31</v>
      </c>
      <c r="J77" s="632">
        <v>31</v>
      </c>
      <c r="K77" s="644"/>
      <c r="CQ77" s="334"/>
    </row>
    <row r="78" spans="1:95" ht="30" customHeight="1">
      <c r="A78" s="628" t="s">
        <v>2126</v>
      </c>
      <c r="B78" s="629">
        <v>910</v>
      </c>
      <c r="C78" s="630" t="s">
        <v>1769</v>
      </c>
      <c r="D78" s="631" t="s">
        <v>1723</v>
      </c>
      <c r="E78" s="631" t="s">
        <v>1724</v>
      </c>
      <c r="F78" s="628" t="s">
        <v>2127</v>
      </c>
      <c r="G78" s="631" t="s">
        <v>2128</v>
      </c>
      <c r="H78" s="418">
        <v>1</v>
      </c>
      <c r="I78" s="632">
        <v>323</v>
      </c>
      <c r="J78" s="632">
        <v>323</v>
      </c>
      <c r="K78" s="644"/>
      <c r="CQ78" s="334"/>
    </row>
    <row r="79" spans="1:95" ht="30" customHeight="1">
      <c r="A79" s="628" t="s">
        <v>2126</v>
      </c>
      <c r="B79" s="629">
        <v>910</v>
      </c>
      <c r="C79" s="630" t="s">
        <v>1769</v>
      </c>
      <c r="D79" s="631" t="s">
        <v>2256</v>
      </c>
      <c r="E79" s="631" t="s">
        <v>2257</v>
      </c>
      <c r="F79" s="628" t="s">
        <v>2127</v>
      </c>
      <c r="G79" s="631" t="s">
        <v>2128</v>
      </c>
      <c r="H79" s="418">
        <v>1</v>
      </c>
      <c r="I79" s="632">
        <v>901</v>
      </c>
      <c r="J79" s="632">
        <v>901</v>
      </c>
      <c r="K79" s="644"/>
      <c r="CQ79" s="334"/>
    </row>
    <row r="80" spans="1:95" ht="30" customHeight="1">
      <c r="A80" s="628" t="s">
        <v>2126</v>
      </c>
      <c r="B80" s="629">
        <v>910</v>
      </c>
      <c r="C80" s="630" t="s">
        <v>1769</v>
      </c>
      <c r="D80" s="631" t="s">
        <v>2258</v>
      </c>
      <c r="E80" s="631" t="s">
        <v>2259</v>
      </c>
      <c r="F80" s="628" t="s">
        <v>2127</v>
      </c>
      <c r="G80" s="631" t="s">
        <v>2128</v>
      </c>
      <c r="H80" s="418">
        <v>1</v>
      </c>
      <c r="I80" s="632">
        <v>382</v>
      </c>
      <c r="J80" s="632">
        <v>382</v>
      </c>
      <c r="K80" s="644"/>
      <c r="CQ80" s="334"/>
    </row>
    <row r="81" spans="1:95" ht="30" customHeight="1">
      <c r="A81" s="628" t="s">
        <v>2126</v>
      </c>
      <c r="B81" s="629">
        <v>910</v>
      </c>
      <c r="C81" s="630" t="s">
        <v>1769</v>
      </c>
      <c r="D81" s="631" t="s">
        <v>1669</v>
      </c>
      <c r="E81" s="631" t="s">
        <v>1670</v>
      </c>
      <c r="F81" s="628" t="s">
        <v>2127</v>
      </c>
      <c r="G81" s="631" t="s">
        <v>2128</v>
      </c>
      <c r="H81" s="418">
        <v>1</v>
      </c>
      <c r="I81" s="632">
        <v>347</v>
      </c>
      <c r="J81" s="632">
        <v>347</v>
      </c>
      <c r="K81" s="644"/>
      <c r="CQ81" s="334"/>
    </row>
    <row r="82" spans="1:95" ht="30" customHeight="1">
      <c r="A82" s="628" t="s">
        <v>2126</v>
      </c>
      <c r="B82" s="629">
        <v>910</v>
      </c>
      <c r="C82" s="630" t="s">
        <v>1769</v>
      </c>
      <c r="D82" s="631" t="s">
        <v>1663</v>
      </c>
      <c r="E82" s="631" t="s">
        <v>1664</v>
      </c>
      <c r="F82" s="628" t="s">
        <v>2127</v>
      </c>
      <c r="G82" s="631" t="s">
        <v>2128</v>
      </c>
      <c r="H82" s="418">
        <v>1</v>
      </c>
      <c r="I82" s="632">
        <v>452</v>
      </c>
      <c r="J82" s="632">
        <v>452</v>
      </c>
      <c r="K82" s="644"/>
      <c r="CQ82" s="334"/>
    </row>
    <row r="83" spans="1:95" ht="30" customHeight="1">
      <c r="A83" s="628" t="s">
        <v>2126</v>
      </c>
      <c r="B83" s="629">
        <v>910</v>
      </c>
      <c r="C83" s="630" t="s">
        <v>1769</v>
      </c>
      <c r="D83" s="631" t="s">
        <v>2260</v>
      </c>
      <c r="E83" s="631" t="s">
        <v>2261</v>
      </c>
      <c r="F83" s="628" t="s">
        <v>2127</v>
      </c>
      <c r="G83" s="631" t="s">
        <v>2128</v>
      </c>
      <c r="H83" s="418">
        <v>1</v>
      </c>
      <c r="I83" s="632">
        <v>339</v>
      </c>
      <c r="J83" s="632">
        <v>339</v>
      </c>
      <c r="K83" s="644"/>
      <c r="CQ83" s="334"/>
    </row>
    <row r="84" spans="1:95" ht="30" customHeight="1">
      <c r="A84" s="628" t="s">
        <v>2126</v>
      </c>
      <c r="B84" s="629">
        <v>910</v>
      </c>
      <c r="C84" s="630" t="s">
        <v>1769</v>
      </c>
      <c r="D84" s="631" t="s">
        <v>2262</v>
      </c>
      <c r="E84" s="631" t="s">
        <v>2263</v>
      </c>
      <c r="F84" s="628" t="s">
        <v>2127</v>
      </c>
      <c r="G84" s="631" t="s">
        <v>2128</v>
      </c>
      <c r="H84" s="418">
        <v>1</v>
      </c>
      <c r="I84" s="632">
        <v>549</v>
      </c>
      <c r="J84" s="632">
        <v>549</v>
      </c>
      <c r="K84" s="644"/>
      <c r="CQ84" s="334"/>
    </row>
    <row r="85" spans="1:95" ht="45" customHeight="1">
      <c r="A85" s="628" t="s">
        <v>2126</v>
      </c>
      <c r="B85" s="629">
        <v>910</v>
      </c>
      <c r="C85" s="630" t="s">
        <v>1769</v>
      </c>
      <c r="D85" s="631" t="s">
        <v>2264</v>
      </c>
      <c r="E85" s="631" t="s">
        <v>2265</v>
      </c>
      <c r="F85" s="628" t="s">
        <v>2127</v>
      </c>
      <c r="G85" s="631" t="s">
        <v>2128</v>
      </c>
      <c r="H85" s="418">
        <v>1</v>
      </c>
      <c r="I85" s="632">
        <v>1212</v>
      </c>
      <c r="J85" s="632">
        <v>1212</v>
      </c>
      <c r="K85" s="644"/>
      <c r="CQ85" s="334"/>
    </row>
    <row r="86" spans="1:95" ht="30" customHeight="1">
      <c r="A86" s="628" t="s">
        <v>2126</v>
      </c>
      <c r="B86" s="629">
        <v>910</v>
      </c>
      <c r="C86" s="630" t="s">
        <v>1769</v>
      </c>
      <c r="D86" s="631" t="s">
        <v>2266</v>
      </c>
      <c r="E86" s="631" t="s">
        <v>2267</v>
      </c>
      <c r="F86" s="628" t="s">
        <v>2127</v>
      </c>
      <c r="G86" s="631" t="s">
        <v>2128</v>
      </c>
      <c r="H86" s="418">
        <v>1</v>
      </c>
      <c r="I86" s="632">
        <v>817</v>
      </c>
      <c r="J86" s="632">
        <v>817</v>
      </c>
      <c r="K86" s="644"/>
      <c r="CQ86" s="334"/>
    </row>
    <row r="87" spans="1:95" ht="30" customHeight="1">
      <c r="A87" s="628" t="s">
        <v>2126</v>
      </c>
      <c r="B87" s="629">
        <v>910</v>
      </c>
      <c r="C87" s="630" t="s">
        <v>1769</v>
      </c>
      <c r="D87" s="631" t="s">
        <v>2268</v>
      </c>
      <c r="E87" s="631" t="s">
        <v>2269</v>
      </c>
      <c r="F87" s="628" t="s">
        <v>2127</v>
      </c>
      <c r="G87" s="631" t="s">
        <v>2128</v>
      </c>
      <c r="H87" s="418">
        <v>1</v>
      </c>
      <c r="I87" s="632">
        <v>396</v>
      </c>
      <c r="J87" s="632">
        <v>396</v>
      </c>
      <c r="K87" s="644"/>
      <c r="CQ87" s="334"/>
    </row>
    <row r="88" spans="1:95" ht="45" customHeight="1">
      <c r="A88" s="628" t="s">
        <v>2126</v>
      </c>
      <c r="B88" s="629">
        <v>910</v>
      </c>
      <c r="C88" s="630" t="s">
        <v>1769</v>
      </c>
      <c r="D88" s="631" t="s">
        <v>1942</v>
      </c>
      <c r="E88" s="631" t="s">
        <v>2270</v>
      </c>
      <c r="F88" s="628" t="s">
        <v>2127</v>
      </c>
      <c r="G88" s="631" t="s">
        <v>2128</v>
      </c>
      <c r="H88" s="418">
        <v>1</v>
      </c>
      <c r="I88" s="632">
        <v>475</v>
      </c>
      <c r="J88" s="632">
        <v>475</v>
      </c>
      <c r="K88" s="644"/>
      <c r="CQ88" s="334"/>
    </row>
    <row r="89" spans="1:95" ht="45" customHeight="1">
      <c r="A89" s="628" t="s">
        <v>2126</v>
      </c>
      <c r="B89" s="629">
        <v>910</v>
      </c>
      <c r="C89" s="630" t="s">
        <v>1769</v>
      </c>
      <c r="D89" s="631" t="s">
        <v>1942</v>
      </c>
      <c r="E89" s="631" t="s">
        <v>2270</v>
      </c>
      <c r="F89" s="628" t="s">
        <v>2127</v>
      </c>
      <c r="G89" s="631" t="s">
        <v>2128</v>
      </c>
      <c r="H89" s="418">
        <v>1</v>
      </c>
      <c r="I89" s="632">
        <v>475</v>
      </c>
      <c r="J89" s="632">
        <v>475</v>
      </c>
      <c r="K89" s="644"/>
      <c r="CQ89" s="334"/>
    </row>
    <row r="90" spans="1:95" ht="45" customHeight="1">
      <c r="A90" s="628" t="s">
        <v>2126</v>
      </c>
      <c r="B90" s="629">
        <v>910</v>
      </c>
      <c r="C90" s="630" t="s">
        <v>1769</v>
      </c>
      <c r="D90" s="631" t="s">
        <v>2271</v>
      </c>
      <c r="E90" s="631" t="s">
        <v>2272</v>
      </c>
      <c r="F90" s="628" t="s">
        <v>2127</v>
      </c>
      <c r="G90" s="631" t="s">
        <v>2128</v>
      </c>
      <c r="H90" s="418">
        <v>1</v>
      </c>
      <c r="I90" s="632">
        <v>396</v>
      </c>
      <c r="J90" s="632">
        <v>396</v>
      </c>
      <c r="K90" s="644"/>
      <c r="CQ90" s="334"/>
    </row>
    <row r="91" spans="1:95" ht="45" customHeight="1">
      <c r="A91" s="628" t="s">
        <v>2126</v>
      </c>
      <c r="B91" s="629">
        <v>910</v>
      </c>
      <c r="C91" s="630" t="s">
        <v>1769</v>
      </c>
      <c r="D91" s="631" t="s">
        <v>2273</v>
      </c>
      <c r="E91" s="631" t="s">
        <v>2274</v>
      </c>
      <c r="F91" s="628" t="s">
        <v>2127</v>
      </c>
      <c r="G91" s="631" t="s">
        <v>2128</v>
      </c>
      <c r="H91" s="418">
        <v>1</v>
      </c>
      <c r="I91" s="632">
        <v>469</v>
      </c>
      <c r="J91" s="632">
        <v>469</v>
      </c>
      <c r="K91" s="644"/>
      <c r="CQ91" s="334"/>
    </row>
    <row r="92" spans="1:95" ht="45" customHeight="1">
      <c r="A92" s="628" t="s">
        <v>2126</v>
      </c>
      <c r="B92" s="629">
        <v>910</v>
      </c>
      <c r="C92" s="630" t="s">
        <v>1769</v>
      </c>
      <c r="D92" s="631" t="s">
        <v>2275</v>
      </c>
      <c r="E92" s="631" t="s">
        <v>2276</v>
      </c>
      <c r="F92" s="628" t="s">
        <v>2127</v>
      </c>
      <c r="G92" s="631" t="s">
        <v>2128</v>
      </c>
      <c r="H92" s="418">
        <v>1</v>
      </c>
      <c r="I92" s="632">
        <v>337</v>
      </c>
      <c r="J92" s="632">
        <v>337</v>
      </c>
      <c r="K92" s="644"/>
      <c r="CQ92" s="334"/>
    </row>
    <row r="93" spans="1:95" ht="30" customHeight="1">
      <c r="A93" s="628" t="s">
        <v>2126</v>
      </c>
      <c r="B93" s="629">
        <v>910</v>
      </c>
      <c r="C93" s="630" t="s">
        <v>1769</v>
      </c>
      <c r="D93" s="631" t="s">
        <v>2277</v>
      </c>
      <c r="E93" s="631" t="s">
        <v>2278</v>
      </c>
      <c r="F93" s="628" t="s">
        <v>2127</v>
      </c>
      <c r="G93" s="631" t="s">
        <v>2128</v>
      </c>
      <c r="H93" s="418">
        <v>1</v>
      </c>
      <c r="I93" s="632">
        <v>581</v>
      </c>
      <c r="J93" s="632">
        <v>581</v>
      </c>
      <c r="K93" s="644"/>
      <c r="CQ93" s="334"/>
    </row>
    <row r="94" spans="1:95" ht="30" customHeight="1">
      <c r="A94" s="628" t="s">
        <v>2126</v>
      </c>
      <c r="B94" s="629">
        <v>910</v>
      </c>
      <c r="C94" s="630" t="s">
        <v>1769</v>
      </c>
      <c r="D94" s="631" t="s">
        <v>1665</v>
      </c>
      <c r="E94" s="631" t="s">
        <v>1666</v>
      </c>
      <c r="F94" s="628" t="s">
        <v>2127</v>
      </c>
      <c r="G94" s="631" t="s">
        <v>2128</v>
      </c>
      <c r="H94" s="418">
        <v>1</v>
      </c>
      <c r="I94" s="632">
        <v>471</v>
      </c>
      <c r="J94" s="632">
        <v>471</v>
      </c>
      <c r="K94" s="644"/>
      <c r="CQ94" s="334"/>
    </row>
    <row r="95" spans="1:95" ht="30" customHeight="1">
      <c r="A95" s="628" t="s">
        <v>2126</v>
      </c>
      <c r="B95" s="629">
        <v>910</v>
      </c>
      <c r="C95" s="630" t="s">
        <v>1769</v>
      </c>
      <c r="D95" s="631" t="s">
        <v>2279</v>
      </c>
      <c r="E95" s="631" t="s">
        <v>2280</v>
      </c>
      <c r="F95" s="628" t="s">
        <v>2127</v>
      </c>
      <c r="G95" s="631" t="s">
        <v>2128</v>
      </c>
      <c r="H95" s="418">
        <v>1</v>
      </c>
      <c r="I95" s="632">
        <v>253</v>
      </c>
      <c r="J95" s="632">
        <v>253</v>
      </c>
      <c r="K95" s="644"/>
      <c r="CQ95" s="334"/>
    </row>
    <row r="96" spans="1:95" ht="30" customHeight="1">
      <c r="A96" s="628" t="s">
        <v>2126</v>
      </c>
      <c r="B96" s="629">
        <v>910</v>
      </c>
      <c r="C96" s="630" t="s">
        <v>1769</v>
      </c>
      <c r="D96" s="631" t="s">
        <v>2281</v>
      </c>
      <c r="E96" s="631" t="s">
        <v>2282</v>
      </c>
      <c r="F96" s="628" t="s">
        <v>2127</v>
      </c>
      <c r="G96" s="631" t="s">
        <v>2128</v>
      </c>
      <c r="H96" s="418">
        <v>1</v>
      </c>
      <c r="I96" s="632">
        <v>1028</v>
      </c>
      <c r="J96" s="632">
        <v>1028</v>
      </c>
      <c r="K96" s="644"/>
      <c r="CQ96" s="334"/>
    </row>
    <row r="97" spans="1:95" ht="30" customHeight="1">
      <c r="A97" s="628" t="s">
        <v>2126</v>
      </c>
      <c r="B97" s="629">
        <v>910</v>
      </c>
      <c r="C97" s="630" t="s">
        <v>1769</v>
      </c>
      <c r="D97" s="631" t="s">
        <v>2283</v>
      </c>
      <c r="E97" s="631" t="s">
        <v>2284</v>
      </c>
      <c r="F97" s="628" t="s">
        <v>2127</v>
      </c>
      <c r="G97" s="631" t="s">
        <v>2128</v>
      </c>
      <c r="H97" s="418">
        <v>1</v>
      </c>
      <c r="I97" s="632">
        <v>787</v>
      </c>
      <c r="J97" s="632">
        <v>787</v>
      </c>
      <c r="K97" s="644"/>
      <c r="CQ97" s="334"/>
    </row>
    <row r="98" spans="1:95" ht="30" customHeight="1">
      <c r="A98" s="628" t="s">
        <v>2126</v>
      </c>
      <c r="B98" s="629">
        <v>910</v>
      </c>
      <c r="C98" s="630" t="s">
        <v>1769</v>
      </c>
      <c r="D98" s="631" t="s">
        <v>2285</v>
      </c>
      <c r="E98" s="631" t="s">
        <v>2286</v>
      </c>
      <c r="F98" s="628" t="s">
        <v>2127</v>
      </c>
      <c r="G98" s="631" t="s">
        <v>2128</v>
      </c>
      <c r="H98" s="418">
        <v>1</v>
      </c>
      <c r="I98" s="632">
        <v>574</v>
      </c>
      <c r="J98" s="632">
        <v>574</v>
      </c>
      <c r="K98" s="644"/>
      <c r="CQ98" s="334"/>
    </row>
    <row r="99" spans="1:95" ht="30" customHeight="1">
      <c r="A99" s="628" t="s">
        <v>2126</v>
      </c>
      <c r="B99" s="629">
        <v>910</v>
      </c>
      <c r="C99" s="630" t="s">
        <v>1769</v>
      </c>
      <c r="D99" s="631" t="s">
        <v>1717</v>
      </c>
      <c r="E99" s="631" t="s">
        <v>1718</v>
      </c>
      <c r="F99" s="628" t="s">
        <v>2127</v>
      </c>
      <c r="G99" s="631" t="s">
        <v>2128</v>
      </c>
      <c r="H99" s="418">
        <v>1</v>
      </c>
      <c r="I99" s="632">
        <v>17</v>
      </c>
      <c r="J99" s="632">
        <v>17</v>
      </c>
      <c r="K99" s="644"/>
      <c r="CQ99" s="334"/>
    </row>
    <row r="100" spans="1:95" ht="45" customHeight="1">
      <c r="A100" s="628" t="s">
        <v>2126</v>
      </c>
      <c r="B100" s="629">
        <v>910</v>
      </c>
      <c r="C100" s="630" t="s">
        <v>1769</v>
      </c>
      <c r="D100" s="631" t="s">
        <v>2287</v>
      </c>
      <c r="E100" s="631" t="s">
        <v>2288</v>
      </c>
      <c r="F100" s="628" t="s">
        <v>2127</v>
      </c>
      <c r="G100" s="631" t="s">
        <v>2128</v>
      </c>
      <c r="H100" s="418">
        <v>1</v>
      </c>
      <c r="I100" s="632">
        <v>785</v>
      </c>
      <c r="J100" s="632">
        <v>785</v>
      </c>
      <c r="K100" s="644"/>
      <c r="CQ100" s="334"/>
    </row>
    <row r="101" spans="1:95" ht="30" customHeight="1">
      <c r="A101" s="628" t="s">
        <v>2126</v>
      </c>
      <c r="B101" s="629">
        <v>910</v>
      </c>
      <c r="C101" s="630" t="s">
        <v>1769</v>
      </c>
      <c r="D101" s="631" t="s">
        <v>2289</v>
      </c>
      <c r="E101" s="631" t="s">
        <v>2290</v>
      </c>
      <c r="F101" s="628" t="s">
        <v>2127</v>
      </c>
      <c r="G101" s="631" t="s">
        <v>2128</v>
      </c>
      <c r="H101" s="418">
        <v>1</v>
      </c>
      <c r="I101" s="632">
        <v>1534</v>
      </c>
      <c r="J101" s="632">
        <v>1534</v>
      </c>
      <c r="K101" s="644"/>
      <c r="CQ101" s="334"/>
    </row>
    <row r="102" spans="1:95" ht="30" customHeight="1">
      <c r="A102" s="628" t="s">
        <v>2126</v>
      </c>
      <c r="B102" s="629">
        <v>910</v>
      </c>
      <c r="C102" s="630" t="s">
        <v>1769</v>
      </c>
      <c r="D102" s="631" t="s">
        <v>2291</v>
      </c>
      <c r="E102" s="631" t="s">
        <v>2292</v>
      </c>
      <c r="F102" s="628" t="s">
        <v>2127</v>
      </c>
      <c r="G102" s="631" t="s">
        <v>2128</v>
      </c>
      <c r="H102" s="418">
        <v>1</v>
      </c>
      <c r="I102" s="632">
        <v>104</v>
      </c>
      <c r="J102" s="632">
        <v>104</v>
      </c>
      <c r="K102" s="644"/>
      <c r="CQ102" s="334"/>
    </row>
    <row r="103" spans="1:95" ht="30" customHeight="1">
      <c r="A103" s="628" t="s">
        <v>2126</v>
      </c>
      <c r="B103" s="629">
        <v>910</v>
      </c>
      <c r="C103" s="630" t="s">
        <v>1769</v>
      </c>
      <c r="D103" s="631" t="s">
        <v>2293</v>
      </c>
      <c r="E103" s="631" t="s">
        <v>2294</v>
      </c>
      <c r="F103" s="628" t="s">
        <v>2127</v>
      </c>
      <c r="G103" s="631" t="s">
        <v>2128</v>
      </c>
      <c r="H103" s="418">
        <v>1</v>
      </c>
      <c r="I103" s="632">
        <v>884</v>
      </c>
      <c r="J103" s="632">
        <v>884</v>
      </c>
      <c r="K103" s="644"/>
      <c r="CQ103" s="334"/>
    </row>
    <row r="104" spans="1:95" ht="30" customHeight="1">
      <c r="A104" s="628" t="s">
        <v>2126</v>
      </c>
      <c r="B104" s="629">
        <v>910</v>
      </c>
      <c r="C104" s="630" t="s">
        <v>1769</v>
      </c>
      <c r="D104" s="631" t="s">
        <v>2143</v>
      </c>
      <c r="E104" s="631" t="s">
        <v>2144</v>
      </c>
      <c r="F104" s="628" t="s">
        <v>2127</v>
      </c>
      <c r="G104" s="631" t="s">
        <v>2128</v>
      </c>
      <c r="H104" s="418">
        <v>1</v>
      </c>
      <c r="I104" s="632">
        <v>75</v>
      </c>
      <c r="J104" s="632">
        <v>75</v>
      </c>
      <c r="K104" s="644"/>
      <c r="CQ104" s="334"/>
    </row>
    <row r="105" spans="1:95" ht="30" customHeight="1">
      <c r="A105" s="628" t="s">
        <v>2126</v>
      </c>
      <c r="B105" s="629">
        <v>990</v>
      </c>
      <c r="C105" s="630" t="s">
        <v>1769</v>
      </c>
      <c r="D105" s="631" t="s">
        <v>2295</v>
      </c>
      <c r="E105" s="631" t="s">
        <v>2296</v>
      </c>
      <c r="F105" s="628" t="s">
        <v>2127</v>
      </c>
      <c r="G105" s="631" t="s">
        <v>2128</v>
      </c>
      <c r="H105" s="418">
        <v>1</v>
      </c>
      <c r="I105" s="632">
        <v>835</v>
      </c>
      <c r="J105" s="632">
        <v>835</v>
      </c>
      <c r="K105" s="644"/>
      <c r="CQ105" s="334"/>
    </row>
    <row r="106" spans="1:95" ht="30" customHeight="1">
      <c r="A106" s="628" t="s">
        <v>2126</v>
      </c>
      <c r="B106" s="629">
        <v>910</v>
      </c>
      <c r="C106" s="630" t="s">
        <v>1769</v>
      </c>
      <c r="D106" s="631" t="s">
        <v>2297</v>
      </c>
      <c r="E106" s="631" t="s">
        <v>2298</v>
      </c>
      <c r="F106" s="628" t="s">
        <v>2127</v>
      </c>
      <c r="G106" s="631" t="s">
        <v>2128</v>
      </c>
      <c r="H106" s="418">
        <v>1</v>
      </c>
      <c r="I106" s="632">
        <v>562</v>
      </c>
      <c r="J106" s="632">
        <v>562</v>
      </c>
      <c r="K106" s="644"/>
      <c r="CQ106" s="334"/>
    </row>
    <row r="107" spans="1:95" ht="30" customHeight="1">
      <c r="A107" s="628" t="s">
        <v>2126</v>
      </c>
      <c r="B107" s="629">
        <v>910</v>
      </c>
      <c r="C107" s="630" t="s">
        <v>1769</v>
      </c>
      <c r="D107" s="631" t="s">
        <v>1640</v>
      </c>
      <c r="E107" s="631" t="s">
        <v>1641</v>
      </c>
      <c r="F107" s="628" t="s">
        <v>2127</v>
      </c>
      <c r="G107" s="631" t="s">
        <v>2128</v>
      </c>
      <c r="H107" s="418">
        <v>1</v>
      </c>
      <c r="I107" s="632">
        <v>252</v>
      </c>
      <c r="J107" s="632">
        <v>252</v>
      </c>
      <c r="K107" s="644"/>
      <c r="CQ107" s="334"/>
    </row>
    <row r="108" spans="1:95" ht="30" customHeight="1">
      <c r="A108" s="628" t="s">
        <v>2126</v>
      </c>
      <c r="B108" s="629">
        <v>910</v>
      </c>
      <c r="C108" s="630" t="s">
        <v>1769</v>
      </c>
      <c r="D108" s="631" t="s">
        <v>2141</v>
      </c>
      <c r="E108" s="631" t="s">
        <v>2142</v>
      </c>
      <c r="F108" s="628" t="s">
        <v>2127</v>
      </c>
      <c r="G108" s="631" t="s">
        <v>2128</v>
      </c>
      <c r="H108" s="418">
        <v>1</v>
      </c>
      <c r="I108" s="632">
        <v>252</v>
      </c>
      <c r="J108" s="632">
        <v>252</v>
      </c>
      <c r="K108" s="644"/>
      <c r="CQ108" s="334"/>
    </row>
    <row r="109" spans="1:95" ht="30" customHeight="1">
      <c r="A109" s="628" t="s">
        <v>2126</v>
      </c>
      <c r="B109" s="629">
        <v>910</v>
      </c>
      <c r="C109" s="630" t="s">
        <v>1769</v>
      </c>
      <c r="D109" s="631" t="s">
        <v>2299</v>
      </c>
      <c r="E109" s="631" t="s">
        <v>2300</v>
      </c>
      <c r="F109" s="628" t="s">
        <v>2127</v>
      </c>
      <c r="G109" s="631" t="s">
        <v>2128</v>
      </c>
      <c r="H109" s="418">
        <v>1</v>
      </c>
      <c r="I109" s="632">
        <v>178</v>
      </c>
      <c r="J109" s="632">
        <v>178</v>
      </c>
      <c r="K109" s="644"/>
      <c r="CQ109" s="334"/>
    </row>
    <row r="110" spans="1:95" ht="30" customHeight="1">
      <c r="A110" s="628" t="s">
        <v>2126</v>
      </c>
      <c r="B110" s="629">
        <v>910</v>
      </c>
      <c r="C110" s="630" t="s">
        <v>1769</v>
      </c>
      <c r="D110" s="631" t="s">
        <v>1643</v>
      </c>
      <c r="E110" s="631" t="s">
        <v>1644</v>
      </c>
      <c r="F110" s="628" t="s">
        <v>2127</v>
      </c>
      <c r="G110" s="631" t="s">
        <v>2128</v>
      </c>
      <c r="H110" s="418">
        <v>1</v>
      </c>
      <c r="I110" s="632">
        <v>126</v>
      </c>
      <c r="J110" s="632">
        <v>126</v>
      </c>
      <c r="K110" s="644"/>
      <c r="CQ110" s="334"/>
    </row>
    <row r="111" spans="1:95" ht="30" customHeight="1">
      <c r="A111" s="628" t="s">
        <v>2126</v>
      </c>
      <c r="B111" s="629">
        <v>910</v>
      </c>
      <c r="C111" s="630" t="s">
        <v>1769</v>
      </c>
      <c r="D111" s="631" t="s">
        <v>2301</v>
      </c>
      <c r="E111" s="631" t="s">
        <v>2302</v>
      </c>
      <c r="F111" s="628" t="s">
        <v>2127</v>
      </c>
      <c r="G111" s="631" t="s">
        <v>2128</v>
      </c>
      <c r="H111" s="418">
        <v>1</v>
      </c>
      <c r="I111" s="632">
        <v>1328</v>
      </c>
      <c r="J111" s="632">
        <v>1328</v>
      </c>
      <c r="K111" s="644"/>
      <c r="CQ111" s="334"/>
    </row>
    <row r="112" spans="1:95" ht="30" customHeight="1">
      <c r="A112" s="628" t="s">
        <v>2126</v>
      </c>
      <c r="B112" s="629">
        <v>910</v>
      </c>
      <c r="C112" s="630" t="s">
        <v>1769</v>
      </c>
      <c r="D112" s="631" t="s">
        <v>2254</v>
      </c>
      <c r="E112" s="631" t="s">
        <v>2255</v>
      </c>
      <c r="F112" s="628" t="s">
        <v>2127</v>
      </c>
      <c r="G112" s="631" t="s">
        <v>2128</v>
      </c>
      <c r="H112" s="418">
        <v>1</v>
      </c>
      <c r="I112" s="632">
        <v>88</v>
      </c>
      <c r="J112" s="632">
        <v>88</v>
      </c>
      <c r="K112" s="644"/>
      <c r="CQ112" s="334"/>
    </row>
    <row r="113" spans="1:11">
      <c r="A113" s="607">
        <v>1</v>
      </c>
      <c r="B113" s="608" t="s">
        <v>2162</v>
      </c>
      <c r="C113" s="609"/>
      <c r="D113" s="609"/>
      <c r="E113" s="610"/>
      <c r="F113" s="609"/>
      <c r="G113" s="610"/>
      <c r="H113" s="609"/>
      <c r="I113" s="609"/>
      <c r="J113" s="379"/>
      <c r="K113" s="379"/>
    </row>
    <row r="114" spans="1:11">
      <c r="A114" s="607">
        <v>2</v>
      </c>
      <c r="B114" s="608" t="s">
        <v>2163</v>
      </c>
      <c r="C114" s="609"/>
      <c r="D114" s="609"/>
      <c r="E114" s="610"/>
      <c r="F114" s="609"/>
      <c r="G114" s="610"/>
      <c r="H114" s="609"/>
      <c r="I114" s="609"/>
      <c r="J114" s="379"/>
      <c r="K114" s="379"/>
    </row>
    <row r="115" spans="1:11">
      <c r="A115" s="607">
        <v>3</v>
      </c>
      <c r="B115" s="608" t="s">
        <v>2164</v>
      </c>
    </row>
    <row r="116" spans="1:11" ht="18.75" customHeight="1">
      <c r="C116" s="222"/>
      <c r="D116" s="222"/>
      <c r="E116" s="223"/>
      <c r="F116" s="223"/>
      <c r="G116" s="223"/>
      <c r="H116" s="223"/>
      <c r="I116" s="126" t="s">
        <v>123</v>
      </c>
    </row>
  </sheetData>
  <autoFilter ref="A16:CP29"/>
  <mergeCells count="18">
    <mergeCell ref="I22:J22"/>
    <mergeCell ref="K22:K23"/>
    <mergeCell ref="A22:A23"/>
    <mergeCell ref="B22:B23"/>
    <mergeCell ref="C22:C23"/>
    <mergeCell ref="D22:E22"/>
    <mergeCell ref="F22:G22"/>
    <mergeCell ref="H22:H23"/>
    <mergeCell ref="A7:K7"/>
    <mergeCell ref="A9:K9"/>
    <mergeCell ref="A11:K11"/>
    <mergeCell ref="A14:A15"/>
    <mergeCell ref="B14:C14"/>
    <mergeCell ref="D14:E14"/>
    <mergeCell ref="F14:G14"/>
    <mergeCell ref="H14:H15"/>
    <mergeCell ref="I14:J14"/>
    <mergeCell ref="K14:K15"/>
  </mergeCells>
  <conditionalFormatting sqref="A17:H17 D27:G30 A25:A30 A22:A23 B22:C22 K17:K21 H25:I30 I22:I23 G23 F22:F23 E23 B25:G26 B18:H21 A18:A20 H31:H112">
    <cfRule type="cellIs" dxfId="1" priority="2" operator="equal">
      <formula>"посещение по неотложной помощи"</formula>
    </cfRule>
  </conditionalFormatting>
  <conditionalFormatting sqref="C116:I116">
    <cfRule type="cellIs" dxfId="0" priority="1" operator="equal">
      <formula>"посещение по неотложной помощи"</formula>
    </cfRule>
  </conditionalFormatting>
  <printOptions horizontalCentered="1"/>
  <pageMargins left="1.1811023622047245" right="0.39370078740157483" top="0.78740157480314965" bottom="0.59055118110236227" header="0.78740157480314965" footer="0.31496062992125984"/>
  <pageSetup paperSize="9" scale="36" fitToHeight="50" orientation="portrait" r:id="rId1"/>
  <headerFooter differentFirst="1">
    <oddHeader>&amp;CСтраница &amp;P из &amp;N&amp;R&amp;A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4"/>
  <sheetViews>
    <sheetView zoomScale="75" zoomScaleNormal="75" workbookViewId="0">
      <pane ySplit="16" topLeftCell="A103" activePane="bottomLeft" state="frozen"/>
      <selection activeCell="A9" sqref="A9:XFD9"/>
      <selection pane="bottomLeft" activeCell="K3" sqref="K3"/>
    </sheetView>
  </sheetViews>
  <sheetFormatPr defaultColWidth="7.625" defaultRowHeight="18.75"/>
  <cols>
    <col min="1" max="1" width="18.25" style="404" customWidth="1"/>
    <col min="2" max="2" width="15.375" style="356" customWidth="1"/>
    <col min="3" max="3" width="28.25" style="356" customWidth="1"/>
    <col min="4" max="4" width="16.375" style="356" customWidth="1"/>
    <col min="5" max="5" width="35.5" style="356" customWidth="1"/>
    <col min="6" max="6" width="10.25" style="360" customWidth="1"/>
    <col min="7" max="7" width="33.75" style="356" customWidth="1"/>
    <col min="8" max="8" width="9.75" style="360" customWidth="1"/>
    <col min="9" max="10" width="11.625" style="334" customWidth="1"/>
    <col min="11" max="11" width="34.375" style="334" customWidth="1"/>
    <col min="12" max="94" width="24.25" style="334" customWidth="1"/>
    <col min="95" max="16384" width="7.625" style="404"/>
  </cols>
  <sheetData>
    <row r="1" spans="1:94">
      <c r="K1" s="10" t="s">
        <v>2367</v>
      </c>
    </row>
    <row r="2" spans="1:94">
      <c r="K2" s="11" t="s">
        <v>92</v>
      </c>
    </row>
    <row r="3" spans="1:94">
      <c r="K3" s="12" t="s">
        <v>1780</v>
      </c>
    </row>
    <row r="4" spans="1:94">
      <c r="B4" s="405"/>
      <c r="C4" s="405"/>
      <c r="D4" s="405"/>
      <c r="E4" s="405"/>
      <c r="F4" s="405"/>
      <c r="G4" s="405"/>
      <c r="H4" s="405"/>
      <c r="I4" s="405"/>
      <c r="J4" s="404"/>
      <c r="K4" s="194" t="s">
        <v>2363</v>
      </c>
      <c r="L4" s="405"/>
      <c r="M4" s="405"/>
      <c r="N4" s="405"/>
      <c r="O4" s="405"/>
      <c r="P4" s="405"/>
      <c r="Q4" s="405"/>
      <c r="R4" s="405"/>
      <c r="S4" s="405"/>
      <c r="T4" s="405"/>
      <c r="U4" s="405"/>
      <c r="V4" s="405"/>
      <c r="W4" s="405"/>
      <c r="X4" s="405"/>
      <c r="Y4" s="405"/>
      <c r="Z4" s="405"/>
      <c r="AA4" s="405"/>
      <c r="AB4" s="405"/>
      <c r="AC4" s="405"/>
      <c r="AD4" s="405"/>
      <c r="AE4" s="405"/>
      <c r="AF4" s="405"/>
      <c r="AG4" s="405"/>
      <c r="AH4" s="405"/>
      <c r="AI4" s="405"/>
      <c r="AJ4" s="405"/>
      <c r="AK4" s="405"/>
      <c r="AL4" s="405"/>
      <c r="AM4" s="405"/>
      <c r="AN4" s="405"/>
      <c r="AO4" s="405"/>
      <c r="AP4" s="405"/>
      <c r="AQ4" s="405"/>
      <c r="AR4" s="405"/>
      <c r="AS4" s="405"/>
      <c r="AT4" s="405"/>
      <c r="AU4" s="405"/>
      <c r="AV4" s="405"/>
      <c r="AW4" s="405"/>
      <c r="AX4" s="405"/>
      <c r="AY4" s="405"/>
      <c r="AZ4" s="405"/>
      <c r="BA4" s="405"/>
      <c r="BB4" s="405"/>
      <c r="BC4" s="405"/>
      <c r="BD4" s="405"/>
      <c r="BE4" s="405"/>
      <c r="BF4" s="405"/>
      <c r="BG4" s="405"/>
      <c r="BH4" s="405"/>
      <c r="BI4" s="405"/>
      <c r="BJ4" s="405"/>
      <c r="BK4" s="405"/>
      <c r="BL4" s="405"/>
      <c r="BM4" s="405"/>
      <c r="BN4" s="405"/>
      <c r="BO4" s="405"/>
      <c r="BP4" s="405"/>
      <c r="BQ4" s="405"/>
      <c r="BR4" s="405"/>
      <c r="BS4" s="405"/>
      <c r="BT4" s="405"/>
      <c r="BU4" s="405"/>
      <c r="BV4" s="405"/>
      <c r="BW4" s="405"/>
      <c r="BX4" s="405"/>
      <c r="BY4" s="405"/>
      <c r="BZ4" s="405"/>
      <c r="CA4" s="405"/>
      <c r="CB4" s="405"/>
      <c r="CC4" s="405"/>
      <c r="CD4" s="405"/>
      <c r="CE4" s="405"/>
      <c r="CF4" s="405"/>
      <c r="CG4" s="405"/>
      <c r="CH4" s="405"/>
      <c r="CI4" s="405"/>
      <c r="CJ4" s="405"/>
      <c r="CK4" s="405"/>
      <c r="CL4" s="405"/>
      <c r="CM4" s="405"/>
      <c r="CN4" s="405"/>
      <c r="CO4" s="405"/>
      <c r="CP4" s="404"/>
    </row>
    <row r="5" spans="1:94">
      <c r="B5" s="405"/>
      <c r="C5" s="405"/>
      <c r="D5" s="405"/>
      <c r="E5" s="405"/>
      <c r="F5" s="405"/>
      <c r="G5" s="405"/>
      <c r="H5" s="405"/>
      <c r="I5" s="405"/>
      <c r="J5" s="404"/>
      <c r="K5" s="195" t="s">
        <v>0</v>
      </c>
      <c r="L5" s="405"/>
      <c r="M5" s="405"/>
      <c r="N5" s="405"/>
      <c r="O5" s="405"/>
      <c r="P5" s="405"/>
      <c r="Q5" s="405"/>
      <c r="R5" s="405"/>
      <c r="S5" s="405"/>
      <c r="T5" s="405"/>
      <c r="U5" s="405"/>
      <c r="V5" s="405"/>
      <c r="W5" s="405"/>
      <c r="X5" s="405"/>
      <c r="Y5" s="405"/>
      <c r="Z5" s="405"/>
      <c r="AA5" s="405"/>
      <c r="AB5" s="405"/>
      <c r="AC5" s="405"/>
      <c r="AD5" s="405"/>
      <c r="AE5" s="405"/>
      <c r="AF5" s="405"/>
      <c r="AG5" s="405"/>
      <c r="AH5" s="405"/>
      <c r="AI5" s="405"/>
      <c r="AJ5" s="405"/>
      <c r="AK5" s="405"/>
      <c r="AL5" s="405"/>
      <c r="AM5" s="405"/>
      <c r="AN5" s="405"/>
      <c r="AO5" s="405"/>
      <c r="AP5" s="405"/>
      <c r="AQ5" s="405"/>
      <c r="AR5" s="405"/>
      <c r="AS5" s="405"/>
      <c r="AT5" s="405"/>
      <c r="AU5" s="405"/>
      <c r="AV5" s="405"/>
      <c r="AW5" s="405"/>
      <c r="AX5" s="405"/>
      <c r="AY5" s="405"/>
      <c r="AZ5" s="405"/>
      <c r="BA5" s="405"/>
      <c r="BB5" s="405"/>
      <c r="BC5" s="405"/>
      <c r="BD5" s="405"/>
      <c r="BE5" s="405"/>
      <c r="BF5" s="405"/>
      <c r="BG5" s="405"/>
      <c r="BH5" s="405"/>
      <c r="BI5" s="405"/>
      <c r="BJ5" s="405"/>
      <c r="BK5" s="405"/>
      <c r="BL5" s="405"/>
      <c r="BM5" s="405"/>
      <c r="BN5" s="405"/>
      <c r="BO5" s="405"/>
      <c r="BP5" s="405"/>
      <c r="BQ5" s="405"/>
      <c r="BR5" s="405"/>
      <c r="BS5" s="405"/>
      <c r="BT5" s="405"/>
      <c r="BU5" s="405"/>
      <c r="BV5" s="405"/>
      <c r="BW5" s="405"/>
      <c r="BX5" s="405"/>
      <c r="BY5" s="405"/>
      <c r="BZ5" s="405"/>
      <c r="CA5" s="405"/>
      <c r="CB5" s="405"/>
      <c r="CC5" s="405"/>
      <c r="CD5" s="405"/>
      <c r="CE5" s="405"/>
      <c r="CF5" s="405"/>
      <c r="CG5" s="405"/>
      <c r="CH5" s="405"/>
      <c r="CI5" s="405"/>
      <c r="CJ5" s="405"/>
      <c r="CK5" s="405"/>
      <c r="CL5" s="405"/>
      <c r="CM5" s="405"/>
      <c r="CN5" s="405"/>
      <c r="CO5" s="405"/>
      <c r="CP5" s="404"/>
    </row>
    <row r="6" spans="1:94" s="559" customFormat="1" ht="18"/>
    <row r="7" spans="1:94" ht="45" customHeight="1">
      <c r="A7" s="461" t="s">
        <v>2108</v>
      </c>
      <c r="B7" s="461"/>
      <c r="C7" s="461"/>
      <c r="D7" s="461"/>
      <c r="E7" s="461"/>
      <c r="F7" s="461"/>
      <c r="G7" s="461"/>
      <c r="H7" s="461"/>
      <c r="I7" s="461"/>
      <c r="J7" s="461"/>
      <c r="K7" s="461"/>
      <c r="L7" s="560"/>
      <c r="M7" s="560"/>
      <c r="N7" s="560"/>
      <c r="O7" s="560"/>
      <c r="P7" s="560"/>
      <c r="Q7" s="560"/>
      <c r="R7" s="560"/>
      <c r="S7" s="560"/>
      <c r="T7" s="560"/>
      <c r="U7" s="560"/>
      <c r="V7" s="560"/>
      <c r="W7" s="560"/>
      <c r="X7" s="405"/>
      <c r="Y7" s="405"/>
      <c r="Z7" s="405"/>
      <c r="AA7" s="405"/>
      <c r="AB7" s="405"/>
      <c r="AC7" s="405"/>
      <c r="AD7" s="405"/>
      <c r="AE7" s="405"/>
      <c r="AF7" s="405"/>
      <c r="AG7" s="405"/>
      <c r="AH7" s="405"/>
      <c r="AI7" s="405"/>
      <c r="AJ7" s="405"/>
      <c r="AK7" s="405"/>
      <c r="AL7" s="405"/>
      <c r="AM7" s="405"/>
      <c r="AN7" s="405"/>
      <c r="AO7" s="405"/>
      <c r="AP7" s="405"/>
      <c r="AQ7" s="405"/>
      <c r="AR7" s="405"/>
      <c r="AS7" s="405"/>
      <c r="AT7" s="405"/>
      <c r="AU7" s="405"/>
      <c r="AV7" s="405"/>
      <c r="AW7" s="405"/>
      <c r="AX7" s="405"/>
      <c r="AY7" s="405"/>
      <c r="AZ7" s="405"/>
      <c r="BA7" s="405"/>
      <c r="BB7" s="405"/>
      <c r="BC7" s="405"/>
      <c r="BD7" s="405"/>
      <c r="BE7" s="405"/>
      <c r="BF7" s="405"/>
      <c r="BG7" s="405"/>
      <c r="BH7" s="405"/>
      <c r="BI7" s="405"/>
      <c r="BJ7" s="405"/>
      <c r="BK7" s="405"/>
      <c r="BL7" s="405"/>
      <c r="BM7" s="405"/>
      <c r="BN7" s="405"/>
      <c r="BO7" s="405"/>
      <c r="BP7" s="405"/>
      <c r="BQ7" s="405"/>
      <c r="BR7" s="405"/>
      <c r="BS7" s="405"/>
      <c r="BT7" s="405"/>
      <c r="BU7" s="405"/>
      <c r="BV7" s="405"/>
      <c r="BW7" s="405"/>
      <c r="BX7" s="405"/>
      <c r="BY7" s="405"/>
      <c r="BZ7" s="405"/>
      <c r="CA7" s="405"/>
      <c r="CB7" s="405"/>
      <c r="CC7" s="405"/>
      <c r="CD7" s="405"/>
      <c r="CE7" s="405"/>
      <c r="CF7" s="405"/>
      <c r="CG7" s="405"/>
      <c r="CH7" s="405"/>
      <c r="CI7" s="405"/>
      <c r="CJ7" s="405"/>
      <c r="CK7" s="405"/>
      <c r="CL7" s="405"/>
      <c r="CM7" s="405"/>
      <c r="CN7" s="405"/>
      <c r="CO7" s="405"/>
      <c r="CP7" s="404"/>
    </row>
    <row r="8" spans="1:94" ht="9" customHeight="1">
      <c r="B8" s="424"/>
      <c r="C8" s="424"/>
      <c r="D8" s="424"/>
      <c r="E8" s="424"/>
      <c r="F8" s="424"/>
      <c r="G8" s="424"/>
      <c r="H8" s="424"/>
      <c r="I8" s="424"/>
      <c r="J8" s="424"/>
      <c r="K8" s="405"/>
      <c r="L8" s="405"/>
      <c r="M8" s="405"/>
      <c r="N8" s="405"/>
      <c r="O8" s="405"/>
      <c r="P8" s="405"/>
      <c r="Q8" s="405"/>
      <c r="R8" s="405"/>
      <c r="S8" s="405"/>
      <c r="T8" s="405"/>
      <c r="U8" s="405"/>
      <c r="V8" s="405"/>
      <c r="W8" s="405"/>
      <c r="X8" s="405"/>
      <c r="Y8" s="405"/>
      <c r="Z8" s="405"/>
      <c r="AA8" s="405"/>
      <c r="AB8" s="405"/>
      <c r="AC8" s="405"/>
      <c r="AD8" s="405"/>
      <c r="AE8" s="405"/>
      <c r="AF8" s="405"/>
      <c r="AG8" s="405"/>
      <c r="AH8" s="405"/>
      <c r="AI8" s="405"/>
      <c r="AJ8" s="405"/>
      <c r="AK8" s="405"/>
      <c r="AL8" s="405"/>
      <c r="AM8" s="405"/>
      <c r="AN8" s="405"/>
      <c r="AO8" s="405"/>
      <c r="AP8" s="405"/>
      <c r="AQ8" s="405"/>
      <c r="AR8" s="405"/>
      <c r="AS8" s="405"/>
      <c r="AT8" s="405"/>
      <c r="AU8" s="405"/>
      <c r="AV8" s="405"/>
      <c r="AW8" s="405"/>
      <c r="AX8" s="405"/>
      <c r="AY8" s="405"/>
      <c r="AZ8" s="405"/>
      <c r="BA8" s="405"/>
      <c r="BB8" s="405"/>
      <c r="BC8" s="405"/>
      <c r="BD8" s="405"/>
      <c r="BE8" s="405"/>
      <c r="BF8" s="405"/>
      <c r="BG8" s="405"/>
      <c r="BH8" s="405"/>
      <c r="BI8" s="405"/>
      <c r="BJ8" s="405"/>
      <c r="BK8" s="405"/>
      <c r="BL8" s="405"/>
      <c r="BM8" s="405"/>
      <c r="BN8" s="405"/>
      <c r="BO8" s="405"/>
      <c r="BP8" s="405"/>
      <c r="BQ8" s="405"/>
      <c r="BR8" s="405"/>
      <c r="BS8" s="405"/>
      <c r="BT8" s="405"/>
      <c r="BU8" s="405"/>
      <c r="BV8" s="405"/>
      <c r="BW8" s="405"/>
      <c r="BX8" s="405"/>
      <c r="BY8" s="405"/>
      <c r="BZ8" s="405"/>
      <c r="CA8" s="405"/>
      <c r="CB8" s="405"/>
      <c r="CC8" s="405"/>
      <c r="CD8" s="405"/>
      <c r="CE8" s="405"/>
      <c r="CF8" s="405"/>
      <c r="CG8" s="405"/>
      <c r="CH8" s="405"/>
      <c r="CI8" s="405"/>
      <c r="CJ8" s="405"/>
      <c r="CK8" s="405"/>
      <c r="CL8" s="405"/>
      <c r="CM8" s="405"/>
      <c r="CN8" s="405"/>
      <c r="CO8" s="405"/>
      <c r="CP8" s="404"/>
    </row>
    <row r="9" spans="1:94" ht="45" customHeight="1">
      <c r="A9" s="611" t="s">
        <v>2303</v>
      </c>
      <c r="B9" s="611"/>
      <c r="C9" s="611"/>
      <c r="D9" s="611"/>
      <c r="E9" s="611"/>
      <c r="F9" s="611"/>
      <c r="G9" s="611"/>
      <c r="H9" s="611"/>
      <c r="I9" s="611"/>
      <c r="J9" s="611"/>
      <c r="K9" s="611"/>
      <c r="L9" s="405"/>
      <c r="M9" s="405"/>
      <c r="N9" s="405"/>
      <c r="O9" s="405"/>
      <c r="P9" s="405"/>
      <c r="Q9" s="405"/>
      <c r="R9" s="405"/>
      <c r="S9" s="405"/>
      <c r="T9" s="405"/>
      <c r="U9" s="405"/>
      <c r="V9" s="405"/>
      <c r="W9" s="405"/>
      <c r="X9" s="405"/>
      <c r="Y9" s="405"/>
      <c r="Z9" s="405"/>
      <c r="AA9" s="405"/>
      <c r="AB9" s="405"/>
      <c r="AC9" s="405"/>
      <c r="AD9" s="405"/>
      <c r="AE9" s="405"/>
      <c r="AF9" s="405"/>
      <c r="AG9" s="405"/>
      <c r="AH9" s="405"/>
      <c r="AI9" s="405"/>
      <c r="AJ9" s="405"/>
      <c r="AK9" s="405"/>
      <c r="AL9" s="405"/>
      <c r="AM9" s="405"/>
      <c r="AN9" s="405"/>
      <c r="AO9" s="405"/>
      <c r="AP9" s="405"/>
      <c r="AQ9" s="405"/>
      <c r="AR9" s="405"/>
      <c r="AS9" s="405"/>
      <c r="AT9" s="405"/>
      <c r="AU9" s="405"/>
      <c r="AV9" s="405"/>
      <c r="AW9" s="405"/>
      <c r="AX9" s="405"/>
      <c r="AY9" s="405"/>
      <c r="AZ9" s="405"/>
      <c r="BA9" s="405"/>
      <c r="BB9" s="405"/>
      <c r="BC9" s="405"/>
      <c r="BD9" s="405"/>
      <c r="BE9" s="405"/>
      <c r="BF9" s="405"/>
      <c r="BG9" s="405"/>
      <c r="BH9" s="405"/>
      <c r="BI9" s="405"/>
      <c r="BJ9" s="405"/>
      <c r="BK9" s="405"/>
      <c r="BL9" s="405"/>
      <c r="BM9" s="405"/>
      <c r="BN9" s="405"/>
      <c r="BO9" s="405"/>
      <c r="BP9" s="405"/>
      <c r="BQ9" s="405"/>
      <c r="BR9" s="405"/>
      <c r="BS9" s="405"/>
      <c r="BT9" s="405"/>
      <c r="BU9" s="405"/>
      <c r="BV9" s="405"/>
      <c r="BW9" s="405"/>
      <c r="BX9" s="405"/>
      <c r="BY9" s="405"/>
      <c r="BZ9" s="405"/>
      <c r="CA9" s="405"/>
      <c r="CB9" s="405"/>
      <c r="CC9" s="405"/>
      <c r="CD9" s="405"/>
      <c r="CE9" s="405"/>
      <c r="CF9" s="405"/>
      <c r="CG9" s="405"/>
      <c r="CH9" s="405"/>
      <c r="CI9" s="405"/>
      <c r="CJ9" s="405"/>
      <c r="CK9" s="405"/>
      <c r="CL9" s="405"/>
      <c r="CM9" s="405"/>
      <c r="CN9" s="405"/>
      <c r="CO9" s="405"/>
      <c r="CP9" s="404"/>
    </row>
    <row r="10" spans="1:94" s="407" customFormat="1" ht="9" customHeight="1">
      <c r="B10" s="424"/>
      <c r="C10" s="424"/>
      <c r="D10" s="424"/>
      <c r="E10" s="424"/>
      <c r="F10" s="408"/>
      <c r="G10" s="424"/>
      <c r="H10" s="424"/>
    </row>
    <row r="11" spans="1:94" s="407" customFormat="1" ht="45" customHeight="1">
      <c r="A11" s="462" t="s">
        <v>2106</v>
      </c>
      <c r="B11" s="462"/>
      <c r="C11" s="462"/>
      <c r="D11" s="462"/>
      <c r="E11" s="462"/>
      <c r="F11" s="462"/>
      <c r="G11" s="462"/>
      <c r="H11" s="462"/>
      <c r="I11" s="462"/>
      <c r="J11" s="462"/>
      <c r="K11" s="462"/>
    </row>
    <row r="12" spans="1:94" s="407" customFormat="1" ht="9.9499999999999993" customHeight="1">
      <c r="A12" s="425"/>
      <c r="B12" s="425"/>
      <c r="C12" s="425"/>
      <c r="D12" s="425"/>
      <c r="E12" s="425"/>
      <c r="F12" s="425"/>
      <c r="G12" s="425"/>
      <c r="H12" s="425"/>
      <c r="I12" s="425"/>
      <c r="J12" s="425"/>
      <c r="K12" s="425"/>
    </row>
    <row r="13" spans="1:94">
      <c r="A13" s="562" t="s">
        <v>2110</v>
      </c>
      <c r="B13" s="405"/>
      <c r="C13" s="405"/>
      <c r="D13" s="405"/>
      <c r="E13" s="405"/>
      <c r="F13" s="405"/>
      <c r="G13" s="405"/>
      <c r="H13" s="405"/>
      <c r="I13" s="405"/>
      <c r="J13" s="405"/>
      <c r="K13" s="405"/>
      <c r="L13" s="405"/>
      <c r="M13" s="405"/>
      <c r="N13" s="405"/>
      <c r="O13" s="405"/>
      <c r="P13" s="405"/>
      <c r="Q13" s="405"/>
      <c r="R13" s="405"/>
      <c r="S13" s="405"/>
      <c r="T13" s="405"/>
      <c r="U13" s="405"/>
      <c r="V13" s="405"/>
      <c r="W13" s="405"/>
      <c r="X13" s="405"/>
      <c r="Y13" s="405"/>
      <c r="Z13" s="405"/>
      <c r="AA13" s="405"/>
      <c r="AB13" s="405"/>
      <c r="AC13" s="405"/>
      <c r="AD13" s="405"/>
      <c r="AE13" s="405"/>
      <c r="AF13" s="405"/>
      <c r="AG13" s="405"/>
      <c r="AH13" s="405"/>
      <c r="AI13" s="405"/>
      <c r="AJ13" s="405"/>
      <c r="AK13" s="405"/>
      <c r="AL13" s="405"/>
      <c r="AM13" s="405"/>
      <c r="AN13" s="405"/>
      <c r="AO13" s="405"/>
      <c r="AP13" s="405"/>
      <c r="AQ13" s="405"/>
      <c r="AR13" s="405"/>
      <c r="AS13" s="405"/>
      <c r="AT13" s="405"/>
      <c r="AU13" s="405"/>
      <c r="AV13" s="405"/>
      <c r="AW13" s="405"/>
      <c r="AX13" s="405"/>
      <c r="AY13" s="405"/>
      <c r="AZ13" s="405"/>
      <c r="BA13" s="405"/>
      <c r="BB13" s="405"/>
      <c r="BC13" s="405"/>
      <c r="BD13" s="405"/>
      <c r="BE13" s="405"/>
      <c r="BF13" s="405"/>
      <c r="BG13" s="405"/>
      <c r="BH13" s="405"/>
      <c r="BI13" s="405"/>
      <c r="BJ13" s="405"/>
      <c r="BK13" s="405"/>
      <c r="BL13" s="405"/>
      <c r="BM13" s="405"/>
      <c r="BN13" s="405"/>
      <c r="BO13" s="405"/>
      <c r="BP13" s="405"/>
      <c r="BQ13" s="405"/>
      <c r="BR13" s="405"/>
      <c r="BS13" s="405"/>
      <c r="BT13" s="405"/>
      <c r="BU13" s="405"/>
      <c r="BV13" s="405"/>
      <c r="BW13" s="405"/>
      <c r="BX13" s="405"/>
      <c r="BY13" s="405"/>
      <c r="BZ13" s="405"/>
      <c r="CA13" s="405"/>
      <c r="CB13" s="405"/>
      <c r="CC13" s="405"/>
      <c r="CD13" s="405"/>
      <c r="CE13" s="405"/>
      <c r="CF13" s="405"/>
      <c r="CG13" s="405"/>
      <c r="CH13" s="405"/>
      <c r="CI13" s="405"/>
      <c r="CJ13" s="405"/>
      <c r="CK13" s="405"/>
      <c r="CL13" s="405"/>
      <c r="CM13" s="405"/>
      <c r="CN13" s="405"/>
      <c r="CO13" s="405"/>
      <c r="CP13" s="405"/>
    </row>
    <row r="14" spans="1:94">
      <c r="A14" s="463" t="s">
        <v>1608</v>
      </c>
      <c r="B14" s="464" t="s">
        <v>1567</v>
      </c>
      <c r="C14" s="465"/>
      <c r="D14" s="464" t="s">
        <v>1607</v>
      </c>
      <c r="E14" s="465"/>
      <c r="F14" s="464" t="s">
        <v>1566</v>
      </c>
      <c r="G14" s="465"/>
      <c r="H14" s="463" t="s">
        <v>1927</v>
      </c>
      <c r="I14" s="466" t="s">
        <v>2040</v>
      </c>
      <c r="J14" s="467"/>
      <c r="K14" s="463" t="s">
        <v>1758</v>
      </c>
      <c r="L14" s="409"/>
      <c r="M14" s="409"/>
      <c r="N14" s="409"/>
      <c r="O14" s="409"/>
      <c r="P14" s="409"/>
      <c r="Q14" s="409"/>
      <c r="R14" s="409"/>
      <c r="S14" s="409"/>
      <c r="T14" s="409"/>
      <c r="U14" s="409"/>
      <c r="V14" s="409"/>
      <c r="W14" s="409"/>
      <c r="X14" s="409"/>
      <c r="Y14" s="409"/>
      <c r="Z14" s="409"/>
      <c r="AA14" s="409"/>
      <c r="AB14" s="409"/>
      <c r="AC14" s="409"/>
      <c r="AD14" s="409"/>
      <c r="AE14" s="409"/>
      <c r="AF14" s="409"/>
      <c r="AG14" s="409"/>
      <c r="AH14" s="409"/>
      <c r="AI14" s="409"/>
      <c r="AJ14" s="409"/>
      <c r="AK14" s="409"/>
      <c r="AL14" s="409"/>
      <c r="AM14" s="409"/>
      <c r="AN14" s="409"/>
      <c r="AO14" s="409"/>
      <c r="AP14" s="409"/>
      <c r="AQ14" s="409"/>
      <c r="AR14" s="409"/>
      <c r="AS14" s="409"/>
      <c r="AT14" s="409"/>
      <c r="AU14" s="409"/>
      <c r="AV14" s="409"/>
      <c r="AW14" s="409"/>
      <c r="AX14" s="409"/>
      <c r="AY14" s="409"/>
      <c r="AZ14" s="409"/>
      <c r="BA14" s="409"/>
      <c r="BB14" s="409"/>
      <c r="BC14" s="409"/>
      <c r="BD14" s="409"/>
      <c r="BE14" s="409"/>
      <c r="BF14" s="409"/>
      <c r="BG14" s="409"/>
      <c r="BH14" s="409"/>
      <c r="BI14" s="409"/>
      <c r="BJ14" s="409"/>
      <c r="BK14" s="409"/>
      <c r="BL14" s="409"/>
      <c r="BM14" s="409"/>
      <c r="BN14" s="409"/>
      <c r="BO14" s="409"/>
      <c r="BP14" s="409"/>
      <c r="BQ14" s="409"/>
      <c r="BR14" s="409"/>
      <c r="BS14" s="409"/>
      <c r="BT14" s="409"/>
      <c r="BU14" s="409"/>
      <c r="BV14" s="409"/>
      <c r="BW14" s="409"/>
      <c r="BX14" s="409"/>
      <c r="BY14" s="409"/>
      <c r="BZ14" s="409"/>
      <c r="CA14" s="409"/>
      <c r="CB14" s="409"/>
      <c r="CC14" s="409"/>
      <c r="CD14" s="409"/>
      <c r="CE14" s="409"/>
      <c r="CF14" s="409"/>
      <c r="CG14" s="409"/>
      <c r="CH14" s="409"/>
      <c r="CI14" s="409"/>
      <c r="CJ14" s="409"/>
      <c r="CK14" s="409"/>
      <c r="CL14" s="409"/>
      <c r="CM14" s="409"/>
      <c r="CN14" s="409"/>
      <c r="CO14" s="409"/>
      <c r="CP14" s="409"/>
    </row>
    <row r="15" spans="1:94" s="411" customFormat="1" ht="31.5">
      <c r="A15" s="463"/>
      <c r="B15" s="427" t="s">
        <v>1574</v>
      </c>
      <c r="C15" s="426" t="s">
        <v>5</v>
      </c>
      <c r="D15" s="426" t="s">
        <v>6</v>
      </c>
      <c r="E15" s="426" t="s">
        <v>5</v>
      </c>
      <c r="F15" s="426" t="s">
        <v>6</v>
      </c>
      <c r="G15" s="426" t="s">
        <v>5</v>
      </c>
      <c r="H15" s="463"/>
      <c r="I15" s="280" t="s">
        <v>1811</v>
      </c>
      <c r="J15" s="280" t="s">
        <v>2111</v>
      </c>
      <c r="K15" s="463"/>
      <c r="L15" s="410"/>
      <c r="M15" s="410"/>
      <c r="N15" s="410"/>
      <c r="O15" s="410"/>
      <c r="P15" s="410"/>
      <c r="Q15" s="410"/>
      <c r="R15" s="410"/>
      <c r="S15" s="410"/>
      <c r="T15" s="410"/>
      <c r="U15" s="410"/>
      <c r="V15" s="410"/>
      <c r="W15" s="410"/>
      <c r="X15" s="410"/>
      <c r="Y15" s="410"/>
      <c r="Z15" s="410"/>
      <c r="AA15" s="410"/>
      <c r="AB15" s="410"/>
      <c r="AC15" s="410"/>
      <c r="AD15" s="410"/>
      <c r="AE15" s="410"/>
      <c r="AF15" s="410"/>
      <c r="AG15" s="410"/>
      <c r="AH15" s="410"/>
      <c r="AI15" s="410"/>
      <c r="AJ15" s="410"/>
      <c r="AK15" s="410"/>
      <c r="AL15" s="410"/>
      <c r="AM15" s="410"/>
      <c r="AN15" s="410"/>
      <c r="AO15" s="410"/>
      <c r="AP15" s="410"/>
      <c r="AQ15" s="410"/>
      <c r="AR15" s="410"/>
      <c r="AS15" s="410"/>
      <c r="AT15" s="410"/>
      <c r="AU15" s="410"/>
      <c r="AV15" s="410"/>
      <c r="AW15" s="410"/>
      <c r="AX15" s="410"/>
      <c r="AY15" s="410"/>
      <c r="AZ15" s="410"/>
      <c r="BA15" s="410"/>
      <c r="BB15" s="410"/>
      <c r="BC15" s="410"/>
      <c r="BD15" s="410"/>
      <c r="BE15" s="410"/>
      <c r="BF15" s="410"/>
      <c r="BG15" s="410"/>
      <c r="BH15" s="410"/>
      <c r="BI15" s="410"/>
      <c r="BJ15" s="410"/>
      <c r="BK15" s="410"/>
      <c r="BL15" s="410"/>
      <c r="BM15" s="410"/>
      <c r="BN15" s="410"/>
      <c r="BO15" s="410"/>
      <c r="BP15" s="410"/>
      <c r="BQ15" s="410"/>
      <c r="BR15" s="410"/>
      <c r="BS15" s="410"/>
      <c r="BT15" s="410"/>
      <c r="BU15" s="410"/>
      <c r="BV15" s="410"/>
      <c r="BW15" s="410"/>
      <c r="BX15" s="410"/>
      <c r="BY15" s="410"/>
      <c r="BZ15" s="410"/>
      <c r="CA15" s="410"/>
      <c r="CB15" s="410"/>
      <c r="CC15" s="410"/>
      <c r="CD15" s="410"/>
      <c r="CE15" s="410"/>
      <c r="CF15" s="410"/>
      <c r="CG15" s="410"/>
      <c r="CH15" s="410"/>
      <c r="CI15" s="410"/>
      <c r="CJ15" s="410"/>
      <c r="CK15" s="410"/>
      <c r="CL15" s="410"/>
      <c r="CM15" s="410"/>
      <c r="CN15" s="410"/>
      <c r="CO15" s="410"/>
      <c r="CP15" s="410"/>
    </row>
    <row r="16" spans="1:94" s="414" customFormat="1" ht="12.75">
      <c r="A16" s="412">
        <v>1</v>
      </c>
      <c r="B16" s="412">
        <v>2</v>
      </c>
      <c r="C16" s="412">
        <v>3</v>
      </c>
      <c r="D16" s="412">
        <v>4</v>
      </c>
      <c r="E16" s="412">
        <v>5</v>
      </c>
      <c r="F16" s="412">
        <v>6</v>
      </c>
      <c r="G16" s="412">
        <v>7</v>
      </c>
      <c r="H16" s="412">
        <v>8</v>
      </c>
      <c r="I16" s="412">
        <v>9</v>
      </c>
      <c r="J16" s="412">
        <v>10</v>
      </c>
      <c r="K16" s="412">
        <v>11</v>
      </c>
      <c r="L16" s="413"/>
      <c r="M16" s="413"/>
      <c r="N16" s="413"/>
      <c r="O16" s="413"/>
      <c r="P16" s="413"/>
      <c r="Q16" s="413"/>
      <c r="R16" s="413"/>
      <c r="S16" s="413"/>
      <c r="T16" s="413"/>
      <c r="U16" s="413"/>
      <c r="V16" s="413"/>
      <c r="W16" s="413"/>
      <c r="X16" s="413"/>
      <c r="Y16" s="413"/>
      <c r="Z16" s="413"/>
      <c r="AA16" s="413"/>
      <c r="AB16" s="413"/>
      <c r="AC16" s="413"/>
      <c r="AD16" s="413"/>
      <c r="AE16" s="413"/>
      <c r="AF16" s="413"/>
      <c r="AG16" s="413"/>
      <c r="AH16" s="413"/>
      <c r="AI16" s="413"/>
      <c r="AJ16" s="413"/>
      <c r="AK16" s="413"/>
      <c r="AL16" s="413"/>
      <c r="AM16" s="413"/>
      <c r="AN16" s="413"/>
      <c r="AO16" s="413"/>
      <c r="AP16" s="413"/>
      <c r="AQ16" s="413"/>
      <c r="AR16" s="413"/>
      <c r="AS16" s="413"/>
      <c r="AT16" s="413"/>
      <c r="AU16" s="413"/>
      <c r="AV16" s="413"/>
      <c r="AW16" s="413"/>
      <c r="AX16" s="413"/>
      <c r="AY16" s="413"/>
      <c r="AZ16" s="413"/>
      <c r="BA16" s="413"/>
      <c r="BB16" s="413"/>
      <c r="BC16" s="413"/>
      <c r="BD16" s="413"/>
      <c r="BE16" s="413"/>
      <c r="BF16" s="413"/>
      <c r="BG16" s="413"/>
      <c r="BH16" s="413"/>
      <c r="BI16" s="413"/>
      <c r="BJ16" s="413"/>
      <c r="BK16" s="413"/>
      <c r="BL16" s="413"/>
      <c r="BM16" s="413"/>
      <c r="BN16" s="413"/>
      <c r="BO16" s="413"/>
      <c r="BP16" s="413"/>
      <c r="BQ16" s="413"/>
      <c r="BR16" s="413"/>
      <c r="BS16" s="413"/>
      <c r="BT16" s="413"/>
      <c r="BU16" s="413"/>
      <c r="BV16" s="413"/>
      <c r="BW16" s="413"/>
      <c r="BX16" s="413"/>
      <c r="BY16" s="413"/>
      <c r="BZ16" s="413"/>
      <c r="CA16" s="413"/>
      <c r="CB16" s="413"/>
      <c r="CC16" s="413"/>
      <c r="CD16" s="413"/>
      <c r="CE16" s="413"/>
      <c r="CF16" s="413"/>
      <c r="CG16" s="413"/>
      <c r="CH16" s="413"/>
      <c r="CI16" s="413"/>
      <c r="CJ16" s="413"/>
      <c r="CK16" s="413"/>
      <c r="CL16" s="413"/>
      <c r="CM16" s="413"/>
      <c r="CN16" s="413"/>
      <c r="CO16" s="413"/>
      <c r="CP16" s="413"/>
    </row>
    <row r="17" spans="1:95" s="356" customFormat="1" ht="30" customHeight="1">
      <c r="A17" s="415" t="s">
        <v>2304</v>
      </c>
      <c r="B17" s="415">
        <v>2</v>
      </c>
      <c r="C17" s="613" t="s">
        <v>286</v>
      </c>
      <c r="D17" s="612" t="s">
        <v>2061</v>
      </c>
      <c r="E17" s="613" t="s">
        <v>2063</v>
      </c>
      <c r="F17" s="418">
        <v>700</v>
      </c>
      <c r="G17" s="417" t="s">
        <v>2044</v>
      </c>
      <c r="H17" s="418">
        <v>1</v>
      </c>
      <c r="I17" s="419">
        <f>883*2+196</f>
        <v>1962</v>
      </c>
      <c r="J17" s="419">
        <f>676*2+196</f>
        <v>1548</v>
      </c>
      <c r="K17" s="614" t="s">
        <v>2049</v>
      </c>
    </row>
    <row r="18" spans="1:95" s="356" customFormat="1" ht="30" customHeight="1">
      <c r="A18" s="415" t="s">
        <v>1818</v>
      </c>
      <c r="B18" s="415">
        <v>2</v>
      </c>
      <c r="C18" s="613" t="s">
        <v>286</v>
      </c>
      <c r="D18" s="612" t="s">
        <v>2061</v>
      </c>
      <c r="E18" s="613" t="s">
        <v>2063</v>
      </c>
      <c r="F18" s="418">
        <v>700</v>
      </c>
      <c r="G18" s="417" t="s">
        <v>2044</v>
      </c>
      <c r="H18" s="418">
        <v>1</v>
      </c>
      <c r="I18" s="348">
        <f>ROUND(I17*1.05,0)</f>
        <v>2060</v>
      </c>
      <c r="J18" s="348">
        <f>ROUND(J17*1.05,0)</f>
        <v>1625</v>
      </c>
      <c r="K18" s="614" t="s">
        <v>2049</v>
      </c>
    </row>
    <row r="19" spans="1:95" ht="30" customHeight="1">
      <c r="A19" s="415">
        <v>169</v>
      </c>
      <c r="B19" s="421">
        <v>21</v>
      </c>
      <c r="C19" s="417" t="s">
        <v>1898</v>
      </c>
      <c r="D19" s="612" t="s">
        <v>2094</v>
      </c>
      <c r="E19" s="613" t="s">
        <v>2305</v>
      </c>
      <c r="F19" s="211">
        <v>700</v>
      </c>
      <c r="G19" s="417" t="s">
        <v>2044</v>
      </c>
      <c r="H19" s="418">
        <v>1</v>
      </c>
      <c r="I19" s="419">
        <v>0</v>
      </c>
      <c r="J19" s="419">
        <f>642*2+196</f>
        <v>1480</v>
      </c>
      <c r="K19" s="614" t="s">
        <v>2049</v>
      </c>
    </row>
    <row r="20" spans="1:95" s="356" customFormat="1" ht="30" customHeight="1">
      <c r="A20" s="415">
        <v>169</v>
      </c>
      <c r="B20" s="421">
        <v>22</v>
      </c>
      <c r="C20" s="417" t="s">
        <v>1894</v>
      </c>
      <c r="D20" s="612" t="s">
        <v>2097</v>
      </c>
      <c r="E20" s="613" t="s">
        <v>2171</v>
      </c>
      <c r="F20" s="211">
        <v>700</v>
      </c>
      <c r="G20" s="417" t="s">
        <v>2044</v>
      </c>
      <c r="H20" s="418">
        <v>1</v>
      </c>
      <c r="I20" s="419">
        <v>0</v>
      </c>
      <c r="J20" s="419">
        <f>727*2+196</f>
        <v>1650</v>
      </c>
      <c r="K20" s="614" t="s">
        <v>2049</v>
      </c>
    </row>
    <row r="21" spans="1:95" s="356" customFormat="1" ht="30" customHeight="1">
      <c r="A21" s="415">
        <v>169</v>
      </c>
      <c r="B21" s="415">
        <v>24</v>
      </c>
      <c r="C21" s="417" t="s">
        <v>127</v>
      </c>
      <c r="D21" s="612" t="s">
        <v>2072</v>
      </c>
      <c r="E21" s="613" t="s">
        <v>2073</v>
      </c>
      <c r="F21" s="211">
        <v>700</v>
      </c>
      <c r="G21" s="417" t="s">
        <v>2044</v>
      </c>
      <c r="H21" s="418">
        <v>1</v>
      </c>
      <c r="I21" s="419">
        <f>789*2+196</f>
        <v>1774</v>
      </c>
      <c r="J21" s="419">
        <f>595*2+196</f>
        <v>1386</v>
      </c>
      <c r="K21" s="614" t="s">
        <v>2049</v>
      </c>
    </row>
    <row r="22" spans="1:95" s="356" customFormat="1" ht="30" customHeight="1">
      <c r="A22" s="415">
        <v>169</v>
      </c>
      <c r="B22" s="415">
        <v>35</v>
      </c>
      <c r="C22" s="417" t="s">
        <v>2078</v>
      </c>
      <c r="D22" s="612" t="s">
        <v>2079</v>
      </c>
      <c r="E22" s="613" t="s">
        <v>2306</v>
      </c>
      <c r="F22" s="211">
        <v>700</v>
      </c>
      <c r="G22" s="417" t="s">
        <v>2044</v>
      </c>
      <c r="H22" s="418">
        <v>1</v>
      </c>
      <c r="I22" s="419">
        <f>797*2+196</f>
        <v>1790</v>
      </c>
      <c r="J22" s="419">
        <f>763*2+196</f>
        <v>1722</v>
      </c>
      <c r="K22" s="614" t="s">
        <v>2049</v>
      </c>
    </row>
    <row r="23" spans="1:95" s="356" customFormat="1" ht="30" customHeight="1">
      <c r="A23" s="415" t="s">
        <v>1818</v>
      </c>
      <c r="B23" s="415">
        <v>35</v>
      </c>
      <c r="C23" s="417" t="s">
        <v>2078</v>
      </c>
      <c r="D23" s="612" t="s">
        <v>2079</v>
      </c>
      <c r="E23" s="613" t="s">
        <v>2306</v>
      </c>
      <c r="F23" s="211">
        <v>700</v>
      </c>
      <c r="G23" s="417" t="s">
        <v>2044</v>
      </c>
      <c r="H23" s="418">
        <v>1</v>
      </c>
      <c r="I23" s="348">
        <f>ROUND(I22*1.05,0)</f>
        <v>1880</v>
      </c>
      <c r="J23" s="348">
        <f>ROUND(J22*1.05,0)</f>
        <v>1808</v>
      </c>
      <c r="K23" s="614" t="s">
        <v>2049</v>
      </c>
    </row>
    <row r="24" spans="1:95" s="334" customFormat="1" ht="30" customHeight="1">
      <c r="A24" s="415" t="s">
        <v>1817</v>
      </c>
      <c r="B24" s="416">
        <v>39</v>
      </c>
      <c r="C24" s="417" t="s">
        <v>1814</v>
      </c>
      <c r="D24" s="612" t="s">
        <v>2048</v>
      </c>
      <c r="E24" s="613" t="s">
        <v>2043</v>
      </c>
      <c r="F24" s="418">
        <v>700</v>
      </c>
      <c r="G24" s="417" t="s">
        <v>2044</v>
      </c>
      <c r="H24" s="418">
        <v>1</v>
      </c>
      <c r="I24" s="419">
        <f>799*2+196</f>
        <v>1794</v>
      </c>
      <c r="J24" s="419">
        <v>0</v>
      </c>
      <c r="K24" s="614" t="s">
        <v>2049</v>
      </c>
      <c r="CQ24" s="404"/>
    </row>
    <row r="25" spans="1:95" s="334" customFormat="1" ht="30" customHeight="1">
      <c r="A25" s="421" t="s">
        <v>2177</v>
      </c>
      <c r="B25" s="415">
        <v>41</v>
      </c>
      <c r="C25" s="417" t="s">
        <v>2068</v>
      </c>
      <c r="D25" s="612" t="s">
        <v>2071</v>
      </c>
      <c r="E25" s="613" t="s">
        <v>2070</v>
      </c>
      <c r="F25" s="418">
        <v>700</v>
      </c>
      <c r="G25" s="417" t="s">
        <v>2044</v>
      </c>
      <c r="H25" s="418">
        <v>1</v>
      </c>
      <c r="I25" s="348">
        <f>807*2+196</f>
        <v>1810</v>
      </c>
      <c r="J25" s="348">
        <v>0</v>
      </c>
      <c r="K25" s="614" t="s">
        <v>2049</v>
      </c>
      <c r="CQ25" s="404"/>
    </row>
    <row r="26" spans="1:95" s="356" customFormat="1" ht="30" customHeight="1">
      <c r="A26" s="421">
        <v>181</v>
      </c>
      <c r="B26" s="415">
        <v>41</v>
      </c>
      <c r="C26" s="417" t="s">
        <v>2068</v>
      </c>
      <c r="D26" s="612" t="s">
        <v>2071</v>
      </c>
      <c r="E26" s="613" t="s">
        <v>2070</v>
      </c>
      <c r="F26" s="418">
        <v>700</v>
      </c>
      <c r="G26" s="417" t="s">
        <v>2044</v>
      </c>
      <c r="H26" s="418">
        <v>1</v>
      </c>
      <c r="I26" s="348">
        <f>ROUND(I25*1.05,0)</f>
        <v>1901</v>
      </c>
      <c r="J26" s="348">
        <f>ROUND(J25*1.05,0)</f>
        <v>0</v>
      </c>
      <c r="K26" s="614" t="s">
        <v>2049</v>
      </c>
    </row>
    <row r="27" spans="1:95" s="356" customFormat="1" ht="30" customHeight="1">
      <c r="A27" s="415">
        <v>169</v>
      </c>
      <c r="B27" s="415">
        <v>45</v>
      </c>
      <c r="C27" s="417" t="s">
        <v>2081</v>
      </c>
      <c r="D27" s="612" t="s">
        <v>2082</v>
      </c>
      <c r="E27" s="613" t="s">
        <v>2307</v>
      </c>
      <c r="F27" s="211">
        <v>700</v>
      </c>
      <c r="G27" s="417" t="s">
        <v>2044</v>
      </c>
      <c r="H27" s="418">
        <v>1</v>
      </c>
      <c r="I27" s="348">
        <f>828*2+196</f>
        <v>1852</v>
      </c>
      <c r="J27" s="419">
        <f>685*2+196</f>
        <v>1566</v>
      </c>
      <c r="K27" s="614" t="s">
        <v>2049</v>
      </c>
    </row>
    <row r="28" spans="1:95" s="356" customFormat="1" ht="30" customHeight="1">
      <c r="A28" s="415" t="s">
        <v>1818</v>
      </c>
      <c r="B28" s="415">
        <v>45</v>
      </c>
      <c r="C28" s="417" t="s">
        <v>2081</v>
      </c>
      <c r="D28" s="612" t="s">
        <v>2082</v>
      </c>
      <c r="E28" s="613" t="s">
        <v>2307</v>
      </c>
      <c r="F28" s="211">
        <v>700</v>
      </c>
      <c r="G28" s="417" t="s">
        <v>2044</v>
      </c>
      <c r="H28" s="418">
        <v>1</v>
      </c>
      <c r="I28" s="348">
        <f>ROUND(I27*1.05,0)</f>
        <v>1945</v>
      </c>
      <c r="J28" s="348">
        <f>ROUND(J27*1.05,0)</f>
        <v>1644</v>
      </c>
      <c r="K28" s="614" t="s">
        <v>2049</v>
      </c>
    </row>
    <row r="29" spans="1:95" s="366" customFormat="1" ht="30" customHeight="1">
      <c r="A29" s="415">
        <v>169</v>
      </c>
      <c r="B29" s="415">
        <v>46</v>
      </c>
      <c r="C29" s="417" t="s">
        <v>2084</v>
      </c>
      <c r="D29" s="612" t="s">
        <v>2085</v>
      </c>
      <c r="E29" s="613" t="s">
        <v>2308</v>
      </c>
      <c r="F29" s="211">
        <v>700</v>
      </c>
      <c r="G29" s="417" t="s">
        <v>2044</v>
      </c>
      <c r="H29" s="418">
        <v>1</v>
      </c>
      <c r="I29" s="419">
        <f>787*2+196</f>
        <v>1770</v>
      </c>
      <c r="J29" s="419">
        <f>610*2+196</f>
        <v>1416</v>
      </c>
      <c r="K29" s="614" t="s">
        <v>2049</v>
      </c>
    </row>
    <row r="30" spans="1:95" s="566" customFormat="1" ht="30" customHeight="1">
      <c r="A30" s="415" t="s">
        <v>1818</v>
      </c>
      <c r="B30" s="415">
        <v>46</v>
      </c>
      <c r="C30" s="417" t="s">
        <v>2084</v>
      </c>
      <c r="D30" s="612" t="s">
        <v>2085</v>
      </c>
      <c r="E30" s="613" t="s">
        <v>2308</v>
      </c>
      <c r="F30" s="211">
        <v>700</v>
      </c>
      <c r="G30" s="417" t="s">
        <v>2044</v>
      </c>
      <c r="H30" s="418">
        <v>1</v>
      </c>
      <c r="I30" s="348">
        <f>ROUND(I29*1.05,0)</f>
        <v>1859</v>
      </c>
      <c r="J30" s="348">
        <f>ROUND(J29*1.05,0)</f>
        <v>1487</v>
      </c>
      <c r="K30" s="614" t="s">
        <v>2049</v>
      </c>
    </row>
    <row r="31" spans="1:95" s="566" customFormat="1" ht="30" customHeight="1">
      <c r="A31" s="415">
        <v>112</v>
      </c>
      <c r="B31" s="421">
        <v>49</v>
      </c>
      <c r="C31" s="417" t="s">
        <v>1882</v>
      </c>
      <c r="D31" s="612" t="s">
        <v>2057</v>
      </c>
      <c r="E31" s="613" t="s">
        <v>2309</v>
      </c>
      <c r="F31" s="418">
        <v>700</v>
      </c>
      <c r="G31" s="417" t="s">
        <v>2044</v>
      </c>
      <c r="H31" s="418">
        <v>1</v>
      </c>
      <c r="I31" s="348">
        <v>0</v>
      </c>
      <c r="J31" s="419">
        <f>727*2+196</f>
        <v>1650</v>
      </c>
      <c r="K31" s="614" t="s">
        <v>2049</v>
      </c>
    </row>
    <row r="32" spans="1:95" s="583" customFormat="1" ht="30" customHeight="1">
      <c r="A32" s="415" t="s">
        <v>1812</v>
      </c>
      <c r="B32" s="415">
        <v>76</v>
      </c>
      <c r="C32" s="417" t="s">
        <v>155</v>
      </c>
      <c r="D32" s="612" t="s">
        <v>2053</v>
      </c>
      <c r="E32" s="613" t="s">
        <v>2051</v>
      </c>
      <c r="F32" s="418">
        <v>700</v>
      </c>
      <c r="G32" s="417" t="s">
        <v>2044</v>
      </c>
      <c r="H32" s="418">
        <v>1</v>
      </c>
      <c r="I32" s="419">
        <f>799*2+196</f>
        <v>1794</v>
      </c>
      <c r="J32" s="419">
        <v>0</v>
      </c>
      <c r="K32" s="614" t="s">
        <v>2049</v>
      </c>
    </row>
    <row r="33" spans="1:95" s="587" customFormat="1" ht="30" customHeight="1">
      <c r="A33" s="415">
        <v>161</v>
      </c>
      <c r="B33" s="415">
        <v>76</v>
      </c>
      <c r="C33" s="613" t="s">
        <v>155</v>
      </c>
      <c r="D33" s="612" t="s">
        <v>2067</v>
      </c>
      <c r="E33" s="613" t="s">
        <v>2065</v>
      </c>
      <c r="F33" s="418">
        <v>700</v>
      </c>
      <c r="G33" s="417" t="s">
        <v>2044</v>
      </c>
      <c r="H33" s="418">
        <v>1</v>
      </c>
      <c r="I33" s="419">
        <f>799*2+196</f>
        <v>1794</v>
      </c>
      <c r="J33" s="419">
        <v>0</v>
      </c>
      <c r="K33" s="614" t="s">
        <v>2049</v>
      </c>
    </row>
    <row r="34" spans="1:95" s="587" customFormat="1" ht="30" customHeight="1">
      <c r="A34" s="415">
        <v>169</v>
      </c>
      <c r="B34" s="415">
        <v>79</v>
      </c>
      <c r="C34" s="417" t="s">
        <v>2087</v>
      </c>
      <c r="D34" s="612" t="s">
        <v>2088</v>
      </c>
      <c r="E34" s="613" t="s">
        <v>2310</v>
      </c>
      <c r="F34" s="211">
        <v>700</v>
      </c>
      <c r="G34" s="417" t="s">
        <v>2044</v>
      </c>
      <c r="H34" s="418">
        <v>1</v>
      </c>
      <c r="I34" s="348">
        <f>807*2+196</f>
        <v>1810</v>
      </c>
      <c r="J34" s="419">
        <f>626*2+196</f>
        <v>1448</v>
      </c>
      <c r="K34" s="614" t="s">
        <v>2049</v>
      </c>
    </row>
    <row r="35" spans="1:95" s="587" customFormat="1" ht="30" customHeight="1">
      <c r="A35" s="415">
        <v>169</v>
      </c>
      <c r="B35" s="415">
        <v>84</v>
      </c>
      <c r="C35" s="417" t="s">
        <v>1842</v>
      </c>
      <c r="D35" s="612" t="s">
        <v>2090</v>
      </c>
      <c r="E35" s="613" t="s">
        <v>2091</v>
      </c>
      <c r="F35" s="211">
        <v>700</v>
      </c>
      <c r="G35" s="417" t="s">
        <v>2044</v>
      </c>
      <c r="H35" s="418">
        <v>1</v>
      </c>
      <c r="I35" s="348">
        <f>797*2+196</f>
        <v>1790</v>
      </c>
      <c r="J35" s="419">
        <v>0</v>
      </c>
      <c r="K35" s="614" t="s">
        <v>2049</v>
      </c>
    </row>
    <row r="36" spans="1:95" s="587" customFormat="1" ht="30" customHeight="1">
      <c r="A36" s="415" t="s">
        <v>1818</v>
      </c>
      <c r="B36" s="415">
        <v>84</v>
      </c>
      <c r="C36" s="417" t="s">
        <v>1842</v>
      </c>
      <c r="D36" s="612" t="s">
        <v>2090</v>
      </c>
      <c r="E36" s="613" t="s">
        <v>2091</v>
      </c>
      <c r="F36" s="211">
        <v>700</v>
      </c>
      <c r="G36" s="417" t="s">
        <v>2044</v>
      </c>
      <c r="H36" s="418">
        <v>1</v>
      </c>
      <c r="I36" s="348">
        <f>ROUND(I35*1.05,0)</f>
        <v>1880</v>
      </c>
      <c r="J36" s="348">
        <f>ROUND(J35*1.05,0)</f>
        <v>0</v>
      </c>
      <c r="K36" s="614" t="s">
        <v>2049</v>
      </c>
    </row>
    <row r="37" spans="1:95" s="587" customFormat="1" ht="30" customHeight="1">
      <c r="A37" s="415">
        <v>169</v>
      </c>
      <c r="B37" s="415">
        <v>90</v>
      </c>
      <c r="C37" s="417" t="s">
        <v>1845</v>
      </c>
      <c r="D37" s="612" t="s">
        <v>2092</v>
      </c>
      <c r="E37" s="613" t="s">
        <v>2093</v>
      </c>
      <c r="F37" s="211">
        <v>700</v>
      </c>
      <c r="G37" s="417" t="s">
        <v>2044</v>
      </c>
      <c r="H37" s="418">
        <v>1</v>
      </c>
      <c r="I37" s="348">
        <f>797*2+196</f>
        <v>1790</v>
      </c>
      <c r="J37" s="419">
        <v>0</v>
      </c>
      <c r="K37" s="614" t="s">
        <v>2049</v>
      </c>
    </row>
    <row r="38" spans="1:95" s="587" customFormat="1" ht="30" customHeight="1">
      <c r="A38" s="415" t="s">
        <v>1818</v>
      </c>
      <c r="B38" s="415">
        <v>90</v>
      </c>
      <c r="C38" s="417" t="s">
        <v>1845</v>
      </c>
      <c r="D38" s="612" t="s">
        <v>2092</v>
      </c>
      <c r="E38" s="613" t="s">
        <v>2093</v>
      </c>
      <c r="F38" s="211">
        <v>700</v>
      </c>
      <c r="G38" s="417" t="s">
        <v>2044</v>
      </c>
      <c r="H38" s="418">
        <v>1</v>
      </c>
      <c r="I38" s="348">
        <f>ROUND(I37*1.05,0)</f>
        <v>1880</v>
      </c>
      <c r="J38" s="348">
        <f>ROUND(J37*1.05,0)</f>
        <v>0</v>
      </c>
      <c r="K38" s="614" t="s">
        <v>2049</v>
      </c>
    </row>
    <row r="39" spans="1:95" s="587" customFormat="1" ht="30" customHeight="1">
      <c r="A39" s="415" t="s">
        <v>2311</v>
      </c>
      <c r="B39" s="415">
        <v>92</v>
      </c>
      <c r="C39" s="417" t="s">
        <v>2096</v>
      </c>
      <c r="D39" s="612" t="s">
        <v>2097</v>
      </c>
      <c r="E39" s="613" t="s">
        <v>2098</v>
      </c>
      <c r="F39" s="211">
        <v>700</v>
      </c>
      <c r="G39" s="417" t="s">
        <v>2044</v>
      </c>
      <c r="H39" s="418">
        <v>1</v>
      </c>
      <c r="I39" s="419">
        <f>865*2+196</f>
        <v>1926</v>
      </c>
      <c r="J39" s="419">
        <v>0</v>
      </c>
      <c r="K39" s="614" t="s">
        <v>2049</v>
      </c>
    </row>
    <row r="40" spans="1:95" s="587" customFormat="1" ht="30" customHeight="1">
      <c r="A40" s="415" t="s">
        <v>1818</v>
      </c>
      <c r="B40" s="415">
        <v>92</v>
      </c>
      <c r="C40" s="417" t="s">
        <v>2096</v>
      </c>
      <c r="D40" s="612" t="s">
        <v>2097</v>
      </c>
      <c r="E40" s="613" t="s">
        <v>2098</v>
      </c>
      <c r="F40" s="211">
        <v>700</v>
      </c>
      <c r="G40" s="417" t="s">
        <v>2044</v>
      </c>
      <c r="H40" s="418">
        <v>1</v>
      </c>
      <c r="I40" s="348">
        <f>ROUND(I39*1.05,0)</f>
        <v>2022</v>
      </c>
      <c r="J40" s="348">
        <f>ROUND(J39*1.05,0)</f>
        <v>0</v>
      </c>
      <c r="K40" s="614" t="s">
        <v>2049</v>
      </c>
    </row>
    <row r="41" spans="1:95" s="334" customFormat="1" ht="30" customHeight="1">
      <c r="A41" s="415">
        <v>111</v>
      </c>
      <c r="B41" s="421">
        <v>95</v>
      </c>
      <c r="C41" s="417" t="s">
        <v>1578</v>
      </c>
      <c r="D41" s="612" t="s">
        <v>2053</v>
      </c>
      <c r="E41" s="613" t="s">
        <v>2051</v>
      </c>
      <c r="F41" s="418">
        <v>700</v>
      </c>
      <c r="G41" s="417" t="s">
        <v>2044</v>
      </c>
      <c r="H41" s="418">
        <v>1</v>
      </c>
      <c r="I41" s="419">
        <f>799*2+196</f>
        <v>1794</v>
      </c>
      <c r="J41" s="419">
        <v>0</v>
      </c>
      <c r="K41" s="614" t="s">
        <v>2049</v>
      </c>
      <c r="CQ41" s="404"/>
    </row>
    <row r="42" spans="1:95" s="379" customFormat="1" ht="30" customHeight="1">
      <c r="A42" s="415" t="s">
        <v>1820</v>
      </c>
      <c r="B42" s="415">
        <v>206</v>
      </c>
      <c r="C42" s="417" t="s">
        <v>1616</v>
      </c>
      <c r="D42" s="612" t="s">
        <v>2048</v>
      </c>
      <c r="E42" s="613" t="s">
        <v>2043</v>
      </c>
      <c r="F42" s="418">
        <v>700</v>
      </c>
      <c r="G42" s="417" t="s">
        <v>2044</v>
      </c>
      <c r="H42" s="418">
        <v>1</v>
      </c>
      <c r="I42" s="419">
        <f t="shared" ref="I42:I44" si="0">799*2+196</f>
        <v>1794</v>
      </c>
      <c r="J42" s="419">
        <v>0</v>
      </c>
      <c r="K42" s="614" t="s">
        <v>2049</v>
      </c>
    </row>
    <row r="43" spans="1:95" s="379" customFormat="1" ht="30" customHeight="1">
      <c r="A43" s="415">
        <v>161</v>
      </c>
      <c r="B43" s="421">
        <v>206</v>
      </c>
      <c r="C43" s="613" t="s">
        <v>2060</v>
      </c>
      <c r="D43" s="612" t="s">
        <v>2067</v>
      </c>
      <c r="E43" s="613" t="s">
        <v>2065</v>
      </c>
      <c r="F43" s="418">
        <v>700</v>
      </c>
      <c r="G43" s="417" t="s">
        <v>2044</v>
      </c>
      <c r="H43" s="418">
        <v>1</v>
      </c>
      <c r="I43" s="419">
        <f t="shared" si="0"/>
        <v>1794</v>
      </c>
      <c r="J43" s="419">
        <v>0</v>
      </c>
      <c r="K43" s="614" t="s">
        <v>2049</v>
      </c>
    </row>
    <row r="44" spans="1:95" s="334" customFormat="1" ht="30" customHeight="1">
      <c r="A44" s="415" t="s">
        <v>1819</v>
      </c>
      <c r="B44" s="415">
        <v>206</v>
      </c>
      <c r="C44" s="417" t="s">
        <v>1616</v>
      </c>
      <c r="D44" s="612" t="s">
        <v>2053</v>
      </c>
      <c r="E44" s="613" t="s">
        <v>2051</v>
      </c>
      <c r="F44" s="418">
        <v>700</v>
      </c>
      <c r="G44" s="417" t="s">
        <v>2044</v>
      </c>
      <c r="H44" s="418">
        <v>1</v>
      </c>
      <c r="I44" s="419">
        <f t="shared" si="0"/>
        <v>1794</v>
      </c>
      <c r="J44" s="419">
        <v>0</v>
      </c>
      <c r="K44" s="614" t="s">
        <v>2049</v>
      </c>
      <c r="CQ44" s="404"/>
    </row>
    <row r="45" spans="1:95" s="334" customFormat="1" ht="30" customHeight="1">
      <c r="A45" s="415" t="s">
        <v>2312</v>
      </c>
      <c r="B45" s="415">
        <v>8</v>
      </c>
      <c r="C45" s="417" t="s">
        <v>2313</v>
      </c>
      <c r="D45" s="612" t="s">
        <v>2314</v>
      </c>
      <c r="E45" s="613" t="s">
        <v>2315</v>
      </c>
      <c r="F45" s="211" t="s">
        <v>2116</v>
      </c>
      <c r="G45" s="417" t="s">
        <v>2117</v>
      </c>
      <c r="H45" s="418">
        <v>1</v>
      </c>
      <c r="I45" s="348">
        <v>797</v>
      </c>
      <c r="J45" s="419">
        <v>672</v>
      </c>
      <c r="K45" s="614"/>
      <c r="CQ45" s="404"/>
    </row>
    <row r="46" spans="1:95" s="334" customFormat="1" ht="30" customHeight="1">
      <c r="A46" s="415" t="s">
        <v>2312</v>
      </c>
      <c r="B46" s="415">
        <v>38</v>
      </c>
      <c r="C46" s="417" t="s">
        <v>2316</v>
      </c>
      <c r="D46" s="612" t="s">
        <v>2317</v>
      </c>
      <c r="E46" s="613" t="s">
        <v>2318</v>
      </c>
      <c r="F46" s="211" t="s">
        <v>2116</v>
      </c>
      <c r="G46" s="417" t="s">
        <v>2117</v>
      </c>
      <c r="H46" s="418">
        <v>1</v>
      </c>
      <c r="I46" s="348">
        <v>797</v>
      </c>
      <c r="J46" s="419">
        <v>672</v>
      </c>
      <c r="K46" s="614"/>
      <c r="CQ46" s="404"/>
    </row>
    <row r="47" spans="1:95" s="334" customFormat="1" ht="30" customHeight="1">
      <c r="A47" s="415" t="s">
        <v>1835</v>
      </c>
      <c r="B47" s="415">
        <v>92</v>
      </c>
      <c r="C47" s="417" t="s">
        <v>2096</v>
      </c>
      <c r="D47" s="612" t="s">
        <v>2319</v>
      </c>
      <c r="E47" s="613" t="s">
        <v>2320</v>
      </c>
      <c r="F47" s="211" t="s">
        <v>2116</v>
      </c>
      <c r="G47" s="417" t="s">
        <v>2117</v>
      </c>
      <c r="H47" s="418">
        <v>1</v>
      </c>
      <c r="I47" s="348">
        <v>865</v>
      </c>
      <c r="J47" s="419">
        <v>0</v>
      </c>
      <c r="K47" s="614"/>
      <c r="CQ47" s="404"/>
    </row>
    <row r="48" spans="1:95" s="334" customFormat="1" ht="30" customHeight="1">
      <c r="A48" s="415" t="s">
        <v>1831</v>
      </c>
      <c r="B48" s="415">
        <v>17</v>
      </c>
      <c r="C48" s="417" t="s">
        <v>2321</v>
      </c>
      <c r="D48" s="612" t="s">
        <v>2322</v>
      </c>
      <c r="E48" s="613" t="s">
        <v>2323</v>
      </c>
      <c r="F48" s="211" t="s">
        <v>2116</v>
      </c>
      <c r="G48" s="417" t="s">
        <v>2117</v>
      </c>
      <c r="H48" s="418">
        <v>1</v>
      </c>
      <c r="I48" s="348">
        <v>784</v>
      </c>
      <c r="J48" s="419">
        <v>784</v>
      </c>
      <c r="K48" s="614"/>
      <c r="CQ48" s="404"/>
    </row>
    <row r="49" spans="1:95" s="334" customFormat="1" ht="30" customHeight="1">
      <c r="A49" s="415" t="s">
        <v>2324</v>
      </c>
      <c r="B49" s="415">
        <v>41</v>
      </c>
      <c r="C49" s="417" t="s">
        <v>2068</v>
      </c>
      <c r="D49" s="612" t="s">
        <v>2325</v>
      </c>
      <c r="E49" s="613" t="s">
        <v>2326</v>
      </c>
      <c r="F49" s="211" t="s">
        <v>2116</v>
      </c>
      <c r="G49" s="417" t="s">
        <v>2117</v>
      </c>
      <c r="H49" s="418">
        <v>1</v>
      </c>
      <c r="I49" s="348">
        <v>807</v>
      </c>
      <c r="J49" s="419">
        <v>0</v>
      </c>
      <c r="K49" s="614"/>
      <c r="CQ49" s="404"/>
    </row>
    <row r="50" spans="1:95" s="334" customFormat="1" ht="30" customHeight="1">
      <c r="A50" s="415" t="s">
        <v>2312</v>
      </c>
      <c r="B50" s="415">
        <v>90</v>
      </c>
      <c r="C50" s="417" t="s">
        <v>1845</v>
      </c>
      <c r="D50" s="612" t="s">
        <v>2327</v>
      </c>
      <c r="E50" s="613" t="s">
        <v>2328</v>
      </c>
      <c r="F50" s="211" t="s">
        <v>2116</v>
      </c>
      <c r="G50" s="417" t="s">
        <v>2117</v>
      </c>
      <c r="H50" s="418">
        <v>1</v>
      </c>
      <c r="I50" s="348">
        <v>797</v>
      </c>
      <c r="J50" s="419">
        <v>0</v>
      </c>
      <c r="K50" s="614"/>
      <c r="CQ50" s="404"/>
    </row>
    <row r="51" spans="1:95" s="334" customFormat="1" ht="30" customHeight="1">
      <c r="A51" s="415" t="s">
        <v>2312</v>
      </c>
      <c r="B51" s="415">
        <v>55</v>
      </c>
      <c r="C51" s="417" t="s">
        <v>2329</v>
      </c>
      <c r="D51" s="612" t="s">
        <v>2330</v>
      </c>
      <c r="E51" s="613" t="s">
        <v>2331</v>
      </c>
      <c r="F51" s="211" t="s">
        <v>2116</v>
      </c>
      <c r="G51" s="417" t="s">
        <v>2117</v>
      </c>
      <c r="H51" s="418">
        <v>1</v>
      </c>
      <c r="I51" s="348">
        <v>630</v>
      </c>
      <c r="J51" s="419">
        <v>611</v>
      </c>
      <c r="K51" s="614"/>
      <c r="CQ51" s="404"/>
    </row>
    <row r="52" spans="1:95" s="334" customFormat="1" ht="30" customHeight="1">
      <c r="A52" s="415" t="s">
        <v>2312</v>
      </c>
      <c r="B52" s="415">
        <v>3</v>
      </c>
      <c r="C52" s="417" t="s">
        <v>2332</v>
      </c>
      <c r="D52" s="612" t="s">
        <v>2333</v>
      </c>
      <c r="E52" s="613" t="s">
        <v>2334</v>
      </c>
      <c r="F52" s="211" t="s">
        <v>2116</v>
      </c>
      <c r="G52" s="417" t="s">
        <v>2117</v>
      </c>
      <c r="H52" s="418">
        <v>1</v>
      </c>
      <c r="I52" s="348">
        <v>789</v>
      </c>
      <c r="J52" s="419">
        <v>727</v>
      </c>
      <c r="K52" s="614"/>
      <c r="CQ52" s="404"/>
    </row>
    <row r="53" spans="1:95" ht="30" customHeight="1">
      <c r="A53" s="415" t="s">
        <v>2335</v>
      </c>
      <c r="B53" s="415">
        <v>2</v>
      </c>
      <c r="C53" s="417" t="s">
        <v>1822</v>
      </c>
      <c r="D53" s="612" t="s">
        <v>2336</v>
      </c>
      <c r="E53" s="613" t="s">
        <v>2337</v>
      </c>
      <c r="F53" s="211" t="s">
        <v>2116</v>
      </c>
      <c r="G53" s="417" t="s">
        <v>2117</v>
      </c>
      <c r="H53" s="418">
        <v>1</v>
      </c>
      <c r="I53" s="348">
        <v>883</v>
      </c>
      <c r="J53" s="419">
        <v>676</v>
      </c>
      <c r="K53" s="614"/>
    </row>
    <row r="54" spans="1:95">
      <c r="A54" s="370"/>
      <c r="B54" s="370"/>
      <c r="C54" s="568"/>
      <c r="D54" s="615"/>
      <c r="E54" s="616"/>
      <c r="F54" s="571"/>
      <c r="G54" s="568"/>
      <c r="H54" s="572"/>
      <c r="I54" s="573"/>
      <c r="J54" s="574"/>
      <c r="K54" s="617"/>
    </row>
    <row r="55" spans="1:95">
      <c r="A55" s="576" t="s">
        <v>2123</v>
      </c>
      <c r="B55" s="370"/>
      <c r="C55" s="568"/>
      <c r="D55" s="615"/>
      <c r="E55" s="616"/>
      <c r="F55" s="571"/>
      <c r="G55" s="568"/>
      <c r="H55" s="572"/>
      <c r="I55" s="574"/>
      <c r="J55" s="574"/>
      <c r="K55" s="617"/>
    </row>
    <row r="56" spans="1:95" ht="51" customHeight="1">
      <c r="A56" s="618" t="s">
        <v>1754</v>
      </c>
      <c r="B56" s="619" t="s">
        <v>1755</v>
      </c>
      <c r="C56" s="619" t="s">
        <v>1756</v>
      </c>
      <c r="D56" s="620" t="s">
        <v>1607</v>
      </c>
      <c r="E56" s="621"/>
      <c r="F56" s="620" t="s">
        <v>1588</v>
      </c>
      <c r="G56" s="621"/>
      <c r="H56" s="463" t="s">
        <v>1927</v>
      </c>
      <c r="I56" s="622" t="s">
        <v>2124</v>
      </c>
      <c r="J56" s="623"/>
      <c r="K56" s="624" t="s">
        <v>1758</v>
      </c>
      <c r="CQ56" s="334"/>
    </row>
    <row r="57" spans="1:95" ht="51" customHeight="1">
      <c r="A57" s="618"/>
      <c r="B57" s="625"/>
      <c r="C57" s="625"/>
      <c r="D57" s="626" t="s">
        <v>1572</v>
      </c>
      <c r="E57" s="627" t="s">
        <v>2125</v>
      </c>
      <c r="F57" s="626" t="s">
        <v>1572</v>
      </c>
      <c r="G57" s="627" t="s">
        <v>1573</v>
      </c>
      <c r="H57" s="463"/>
      <c r="I57" s="280" t="s">
        <v>1811</v>
      </c>
      <c r="J57" s="280" t="s">
        <v>2111</v>
      </c>
      <c r="K57" s="624"/>
      <c r="CQ57" s="334"/>
    </row>
    <row r="58" spans="1:95">
      <c r="A58" s="412">
        <v>1</v>
      </c>
      <c r="B58" s="412">
        <v>2</v>
      </c>
      <c r="C58" s="412">
        <v>3</v>
      </c>
      <c r="D58" s="412">
        <v>4</v>
      </c>
      <c r="E58" s="412">
        <v>5</v>
      </c>
      <c r="F58" s="412">
        <v>6</v>
      </c>
      <c r="G58" s="412">
        <v>7</v>
      </c>
      <c r="H58" s="412">
        <v>8</v>
      </c>
      <c r="I58" s="412">
        <v>9</v>
      </c>
      <c r="J58" s="412">
        <v>10</v>
      </c>
      <c r="K58" s="640">
        <v>11</v>
      </c>
      <c r="CQ58" s="334"/>
    </row>
    <row r="59" spans="1:95" ht="30" customHeight="1">
      <c r="A59" s="628" t="s">
        <v>2126</v>
      </c>
      <c r="B59" s="629">
        <v>910</v>
      </c>
      <c r="C59" s="630" t="s">
        <v>1769</v>
      </c>
      <c r="D59" s="631" t="s">
        <v>1669</v>
      </c>
      <c r="E59" s="631" t="s">
        <v>1670</v>
      </c>
      <c r="F59" s="628" t="s">
        <v>2127</v>
      </c>
      <c r="G59" s="631" t="s">
        <v>2128</v>
      </c>
      <c r="H59" s="418">
        <v>1</v>
      </c>
      <c r="I59" s="632">
        <v>347</v>
      </c>
      <c r="J59" s="632">
        <v>347</v>
      </c>
      <c r="K59" s="599"/>
      <c r="CQ59" s="334"/>
    </row>
    <row r="60" spans="1:95" ht="30" customHeight="1">
      <c r="A60" s="628" t="s">
        <v>2126</v>
      </c>
      <c r="B60" s="629">
        <v>910</v>
      </c>
      <c r="C60" s="630" t="s">
        <v>1769</v>
      </c>
      <c r="D60" s="631" t="s">
        <v>2258</v>
      </c>
      <c r="E60" s="631" t="s">
        <v>2259</v>
      </c>
      <c r="F60" s="628" t="s">
        <v>2127</v>
      </c>
      <c r="G60" s="631" t="s">
        <v>2128</v>
      </c>
      <c r="H60" s="418">
        <v>1</v>
      </c>
      <c r="I60" s="632">
        <v>382</v>
      </c>
      <c r="J60" s="632">
        <v>382</v>
      </c>
      <c r="K60" s="599"/>
      <c r="CQ60" s="334"/>
    </row>
    <row r="61" spans="1:95" ht="30" customHeight="1">
      <c r="A61" s="628" t="s">
        <v>2126</v>
      </c>
      <c r="B61" s="629">
        <v>910</v>
      </c>
      <c r="C61" s="630" t="s">
        <v>1769</v>
      </c>
      <c r="D61" s="631" t="s">
        <v>2256</v>
      </c>
      <c r="E61" s="631" t="s">
        <v>2257</v>
      </c>
      <c r="F61" s="628" t="s">
        <v>2127</v>
      </c>
      <c r="G61" s="631" t="s">
        <v>2128</v>
      </c>
      <c r="H61" s="418">
        <v>1</v>
      </c>
      <c r="I61" s="632">
        <v>901</v>
      </c>
      <c r="J61" s="632">
        <v>901</v>
      </c>
      <c r="K61" s="599"/>
      <c r="CQ61" s="334"/>
    </row>
    <row r="62" spans="1:95" ht="30" customHeight="1">
      <c r="A62" s="628" t="s">
        <v>2126</v>
      </c>
      <c r="B62" s="629">
        <v>910</v>
      </c>
      <c r="C62" s="630" t="s">
        <v>1769</v>
      </c>
      <c r="D62" s="631" t="s">
        <v>2139</v>
      </c>
      <c r="E62" s="631" t="s">
        <v>2140</v>
      </c>
      <c r="F62" s="628" t="s">
        <v>2127</v>
      </c>
      <c r="G62" s="631" t="s">
        <v>2128</v>
      </c>
      <c r="H62" s="418">
        <v>1</v>
      </c>
      <c r="I62" s="632">
        <v>484</v>
      </c>
      <c r="J62" s="632">
        <v>484</v>
      </c>
      <c r="K62" s="599"/>
      <c r="CQ62" s="334"/>
    </row>
    <row r="63" spans="1:95" ht="30" customHeight="1">
      <c r="A63" s="628" t="s">
        <v>2126</v>
      </c>
      <c r="B63" s="629">
        <v>910</v>
      </c>
      <c r="C63" s="630" t="s">
        <v>1769</v>
      </c>
      <c r="D63" s="631" t="s">
        <v>1715</v>
      </c>
      <c r="E63" s="631" t="s">
        <v>1716</v>
      </c>
      <c r="F63" s="628" t="s">
        <v>2127</v>
      </c>
      <c r="G63" s="631" t="s">
        <v>2128</v>
      </c>
      <c r="H63" s="418">
        <v>1</v>
      </c>
      <c r="I63" s="632">
        <v>27</v>
      </c>
      <c r="J63" s="632">
        <v>27</v>
      </c>
      <c r="K63" s="599"/>
      <c r="CQ63" s="334"/>
    </row>
    <row r="64" spans="1:95" ht="30" customHeight="1">
      <c r="A64" s="628" t="s">
        <v>2126</v>
      </c>
      <c r="B64" s="629">
        <v>910</v>
      </c>
      <c r="C64" s="630" t="s">
        <v>1769</v>
      </c>
      <c r="D64" s="631" t="s">
        <v>1717</v>
      </c>
      <c r="E64" s="631" t="s">
        <v>1718</v>
      </c>
      <c r="F64" s="628" t="s">
        <v>2127</v>
      </c>
      <c r="G64" s="631" t="s">
        <v>2128</v>
      </c>
      <c r="H64" s="418">
        <v>1</v>
      </c>
      <c r="I64" s="632">
        <v>17</v>
      </c>
      <c r="J64" s="632">
        <v>17</v>
      </c>
      <c r="K64" s="599"/>
      <c r="CQ64" s="334"/>
    </row>
    <row r="65" spans="1:95" ht="30" customHeight="1">
      <c r="A65" s="628" t="s">
        <v>2126</v>
      </c>
      <c r="B65" s="629">
        <v>910</v>
      </c>
      <c r="C65" s="630" t="s">
        <v>1769</v>
      </c>
      <c r="D65" s="631" t="s">
        <v>1719</v>
      </c>
      <c r="E65" s="631" t="s">
        <v>1720</v>
      </c>
      <c r="F65" s="628" t="s">
        <v>2127</v>
      </c>
      <c r="G65" s="631" t="s">
        <v>2128</v>
      </c>
      <c r="H65" s="418">
        <v>1</v>
      </c>
      <c r="I65" s="632">
        <v>28</v>
      </c>
      <c r="J65" s="632">
        <v>28</v>
      </c>
      <c r="K65" s="599"/>
      <c r="CQ65" s="334"/>
    </row>
    <row r="66" spans="1:95" ht="30" customHeight="1">
      <c r="A66" s="628" t="s">
        <v>2126</v>
      </c>
      <c r="B66" s="629">
        <v>910</v>
      </c>
      <c r="C66" s="630" t="s">
        <v>1769</v>
      </c>
      <c r="D66" s="631" t="s">
        <v>2268</v>
      </c>
      <c r="E66" s="631" t="s">
        <v>2269</v>
      </c>
      <c r="F66" s="628" t="s">
        <v>2127</v>
      </c>
      <c r="G66" s="631" t="s">
        <v>2128</v>
      </c>
      <c r="H66" s="418">
        <v>1</v>
      </c>
      <c r="I66" s="632">
        <v>396</v>
      </c>
      <c r="J66" s="632">
        <v>396</v>
      </c>
      <c r="K66" s="599"/>
      <c r="CQ66" s="334"/>
    </row>
    <row r="67" spans="1:95" ht="30" customHeight="1">
      <c r="A67" s="628" t="s">
        <v>2126</v>
      </c>
      <c r="B67" s="629">
        <v>910</v>
      </c>
      <c r="C67" s="630" t="s">
        <v>1769</v>
      </c>
      <c r="D67" s="631" t="s">
        <v>1681</v>
      </c>
      <c r="E67" s="631" t="s">
        <v>1682</v>
      </c>
      <c r="F67" s="628" t="s">
        <v>2127</v>
      </c>
      <c r="G67" s="631" t="s">
        <v>2128</v>
      </c>
      <c r="H67" s="418">
        <v>1</v>
      </c>
      <c r="I67" s="632">
        <v>123</v>
      </c>
      <c r="J67" s="632">
        <v>123</v>
      </c>
      <c r="K67" s="599"/>
      <c r="CQ67" s="334"/>
    </row>
    <row r="68" spans="1:95" ht="30" customHeight="1">
      <c r="A68" s="628" t="s">
        <v>2126</v>
      </c>
      <c r="B68" s="629">
        <v>910</v>
      </c>
      <c r="C68" s="630" t="s">
        <v>1769</v>
      </c>
      <c r="D68" s="631" t="s">
        <v>2174</v>
      </c>
      <c r="E68" s="631" t="s">
        <v>2175</v>
      </c>
      <c r="F68" s="628" t="s">
        <v>2127</v>
      </c>
      <c r="G68" s="631" t="s">
        <v>2128</v>
      </c>
      <c r="H68" s="418">
        <v>1</v>
      </c>
      <c r="I68" s="632">
        <v>20</v>
      </c>
      <c r="J68" s="632">
        <v>20</v>
      </c>
      <c r="K68" s="599"/>
      <c r="CQ68" s="334"/>
    </row>
    <row r="69" spans="1:95" ht="30" customHeight="1">
      <c r="A69" s="628" t="s">
        <v>2126</v>
      </c>
      <c r="B69" s="629">
        <v>910</v>
      </c>
      <c r="C69" s="630" t="s">
        <v>1769</v>
      </c>
      <c r="D69" s="631" t="s">
        <v>2131</v>
      </c>
      <c r="E69" s="631" t="s">
        <v>2132</v>
      </c>
      <c r="F69" s="628" t="s">
        <v>2127</v>
      </c>
      <c r="G69" s="631" t="s">
        <v>2128</v>
      </c>
      <c r="H69" s="418">
        <v>1</v>
      </c>
      <c r="I69" s="632">
        <v>138</v>
      </c>
      <c r="J69" s="632">
        <v>138</v>
      </c>
      <c r="K69" s="599"/>
      <c r="CQ69" s="334"/>
    </row>
    <row r="70" spans="1:95" ht="30" customHeight="1">
      <c r="A70" s="628" t="s">
        <v>2126</v>
      </c>
      <c r="B70" s="629">
        <v>910</v>
      </c>
      <c r="C70" s="630" t="s">
        <v>1769</v>
      </c>
      <c r="D70" s="631" t="s">
        <v>1677</v>
      </c>
      <c r="E70" s="631" t="s">
        <v>1678</v>
      </c>
      <c r="F70" s="628" t="s">
        <v>2127</v>
      </c>
      <c r="G70" s="631" t="s">
        <v>2128</v>
      </c>
      <c r="H70" s="418">
        <v>1</v>
      </c>
      <c r="I70" s="632">
        <v>25</v>
      </c>
      <c r="J70" s="632">
        <v>25</v>
      </c>
      <c r="K70" s="599"/>
      <c r="CQ70" s="334"/>
    </row>
    <row r="71" spans="1:95" ht="45" customHeight="1">
      <c r="A71" s="628" t="s">
        <v>2126</v>
      </c>
      <c r="B71" s="629">
        <v>910</v>
      </c>
      <c r="C71" s="630" t="s">
        <v>1769</v>
      </c>
      <c r="D71" s="631" t="s">
        <v>1685</v>
      </c>
      <c r="E71" s="631" t="s">
        <v>1686</v>
      </c>
      <c r="F71" s="628" t="s">
        <v>2127</v>
      </c>
      <c r="G71" s="631" t="s">
        <v>2128</v>
      </c>
      <c r="H71" s="418">
        <v>1</v>
      </c>
      <c r="I71" s="632">
        <v>128</v>
      </c>
      <c r="J71" s="632">
        <v>128</v>
      </c>
      <c r="K71" s="599"/>
      <c r="CQ71" s="334"/>
    </row>
    <row r="72" spans="1:95" ht="30" customHeight="1">
      <c r="A72" s="628" t="s">
        <v>2126</v>
      </c>
      <c r="B72" s="629">
        <v>910</v>
      </c>
      <c r="C72" s="630" t="s">
        <v>1769</v>
      </c>
      <c r="D72" s="631" t="s">
        <v>1711</v>
      </c>
      <c r="E72" s="631" t="s">
        <v>1712</v>
      </c>
      <c r="F72" s="628" t="s">
        <v>2127</v>
      </c>
      <c r="G72" s="631" t="s">
        <v>2128</v>
      </c>
      <c r="H72" s="418">
        <v>1</v>
      </c>
      <c r="I72" s="632">
        <v>38</v>
      </c>
      <c r="J72" s="632">
        <v>38</v>
      </c>
      <c r="K72" s="599"/>
      <c r="CQ72" s="334"/>
    </row>
    <row r="73" spans="1:95" ht="30" customHeight="1">
      <c r="A73" s="628" t="s">
        <v>2126</v>
      </c>
      <c r="B73" s="629">
        <v>910</v>
      </c>
      <c r="C73" s="630" t="s">
        <v>1769</v>
      </c>
      <c r="D73" s="631" t="s">
        <v>1659</v>
      </c>
      <c r="E73" s="631" t="s">
        <v>1660</v>
      </c>
      <c r="F73" s="628" t="s">
        <v>2127</v>
      </c>
      <c r="G73" s="631" t="s">
        <v>2128</v>
      </c>
      <c r="H73" s="418">
        <v>1</v>
      </c>
      <c r="I73" s="632">
        <v>28</v>
      </c>
      <c r="J73" s="632">
        <v>28</v>
      </c>
      <c r="K73" s="599"/>
      <c r="CQ73" s="334"/>
    </row>
    <row r="74" spans="1:95" ht="30" customHeight="1">
      <c r="A74" s="628" t="s">
        <v>2126</v>
      </c>
      <c r="B74" s="629">
        <v>910</v>
      </c>
      <c r="C74" s="630" t="s">
        <v>1769</v>
      </c>
      <c r="D74" s="631" t="s">
        <v>1707</v>
      </c>
      <c r="E74" s="631" t="s">
        <v>1708</v>
      </c>
      <c r="F74" s="628" t="s">
        <v>2127</v>
      </c>
      <c r="G74" s="631" t="s">
        <v>2128</v>
      </c>
      <c r="H74" s="418">
        <v>1</v>
      </c>
      <c r="I74" s="632">
        <v>38</v>
      </c>
      <c r="J74" s="632">
        <v>38</v>
      </c>
      <c r="K74" s="599"/>
      <c r="CQ74" s="334"/>
    </row>
    <row r="75" spans="1:95" ht="30" customHeight="1">
      <c r="A75" s="628" t="s">
        <v>2126</v>
      </c>
      <c r="B75" s="629">
        <v>910</v>
      </c>
      <c r="C75" s="630" t="s">
        <v>1769</v>
      </c>
      <c r="D75" s="631" t="s">
        <v>1657</v>
      </c>
      <c r="E75" s="631" t="s">
        <v>1658</v>
      </c>
      <c r="F75" s="628" t="s">
        <v>2127</v>
      </c>
      <c r="G75" s="631" t="s">
        <v>2128</v>
      </c>
      <c r="H75" s="418">
        <v>1</v>
      </c>
      <c r="I75" s="632">
        <v>906</v>
      </c>
      <c r="J75" s="632">
        <v>906</v>
      </c>
      <c r="K75" s="599"/>
      <c r="CQ75" s="334"/>
    </row>
    <row r="76" spans="1:95" ht="30" customHeight="1">
      <c r="A76" s="628" t="s">
        <v>2126</v>
      </c>
      <c r="B76" s="629">
        <v>910</v>
      </c>
      <c r="C76" s="630" t="s">
        <v>1769</v>
      </c>
      <c r="D76" s="631" t="s">
        <v>2260</v>
      </c>
      <c r="E76" s="631" t="s">
        <v>2261</v>
      </c>
      <c r="F76" s="628" t="s">
        <v>2127</v>
      </c>
      <c r="G76" s="631" t="s">
        <v>2128</v>
      </c>
      <c r="H76" s="418">
        <v>1</v>
      </c>
      <c r="I76" s="632">
        <v>339</v>
      </c>
      <c r="J76" s="632">
        <v>339</v>
      </c>
      <c r="K76" s="599"/>
      <c r="CQ76" s="334"/>
    </row>
    <row r="77" spans="1:95" ht="45" customHeight="1">
      <c r="A77" s="628" t="s">
        <v>2126</v>
      </c>
      <c r="B77" s="629">
        <v>910</v>
      </c>
      <c r="C77" s="630" t="s">
        <v>1769</v>
      </c>
      <c r="D77" s="631" t="s">
        <v>1673</v>
      </c>
      <c r="E77" s="631" t="s">
        <v>1674</v>
      </c>
      <c r="F77" s="628" t="s">
        <v>2127</v>
      </c>
      <c r="G77" s="631" t="s">
        <v>2128</v>
      </c>
      <c r="H77" s="418">
        <v>1</v>
      </c>
      <c r="I77" s="632">
        <v>396</v>
      </c>
      <c r="J77" s="632">
        <v>396</v>
      </c>
      <c r="K77" s="599"/>
      <c r="CQ77" s="334"/>
    </row>
    <row r="78" spans="1:95" ht="30" customHeight="1">
      <c r="A78" s="628" t="s">
        <v>2126</v>
      </c>
      <c r="B78" s="629">
        <v>910</v>
      </c>
      <c r="C78" s="630" t="s">
        <v>1769</v>
      </c>
      <c r="D78" s="631" t="s">
        <v>2338</v>
      </c>
      <c r="E78" s="631" t="s">
        <v>2339</v>
      </c>
      <c r="F78" s="628" t="s">
        <v>2127</v>
      </c>
      <c r="G78" s="631" t="s">
        <v>2128</v>
      </c>
      <c r="H78" s="418">
        <v>1</v>
      </c>
      <c r="I78" s="632">
        <v>396</v>
      </c>
      <c r="J78" s="632">
        <v>396</v>
      </c>
      <c r="K78" s="599"/>
      <c r="CQ78" s="334"/>
    </row>
    <row r="79" spans="1:95" ht="30" customHeight="1">
      <c r="A79" s="628" t="s">
        <v>2126</v>
      </c>
      <c r="B79" s="629">
        <v>910</v>
      </c>
      <c r="C79" s="630" t="s">
        <v>1769</v>
      </c>
      <c r="D79" s="631" t="s">
        <v>2340</v>
      </c>
      <c r="E79" s="631" t="s">
        <v>2341</v>
      </c>
      <c r="F79" s="628" t="s">
        <v>2127</v>
      </c>
      <c r="G79" s="631" t="s">
        <v>2128</v>
      </c>
      <c r="H79" s="418">
        <v>1</v>
      </c>
      <c r="I79" s="632">
        <v>108</v>
      </c>
      <c r="J79" s="632">
        <v>108</v>
      </c>
      <c r="K79" s="599"/>
      <c r="CQ79" s="334"/>
    </row>
    <row r="80" spans="1:95" ht="30" customHeight="1">
      <c r="A80" s="628" t="s">
        <v>2126</v>
      </c>
      <c r="B80" s="629">
        <v>910</v>
      </c>
      <c r="C80" s="630" t="s">
        <v>1769</v>
      </c>
      <c r="D80" s="631" t="s">
        <v>2342</v>
      </c>
      <c r="E80" s="631" t="s">
        <v>2343</v>
      </c>
      <c r="F80" s="628" t="s">
        <v>2127</v>
      </c>
      <c r="G80" s="631" t="s">
        <v>2128</v>
      </c>
      <c r="H80" s="418">
        <v>1</v>
      </c>
      <c r="I80" s="632">
        <v>638</v>
      </c>
      <c r="J80" s="632">
        <v>638</v>
      </c>
      <c r="K80" s="599"/>
      <c r="CQ80" s="334"/>
    </row>
    <row r="81" spans="1:95" ht="30" customHeight="1">
      <c r="A81" s="628" t="s">
        <v>2126</v>
      </c>
      <c r="B81" s="629">
        <v>910</v>
      </c>
      <c r="C81" s="630" t="s">
        <v>1769</v>
      </c>
      <c r="D81" s="631" t="s">
        <v>1723</v>
      </c>
      <c r="E81" s="631" t="s">
        <v>1724</v>
      </c>
      <c r="F81" s="628" t="s">
        <v>2127</v>
      </c>
      <c r="G81" s="631" t="s">
        <v>2128</v>
      </c>
      <c r="H81" s="418">
        <v>1</v>
      </c>
      <c r="I81" s="632">
        <v>323</v>
      </c>
      <c r="J81" s="632">
        <v>323</v>
      </c>
      <c r="K81" s="599"/>
      <c r="CQ81" s="334"/>
    </row>
    <row r="82" spans="1:95" ht="30" customHeight="1">
      <c r="A82" s="628" t="s">
        <v>2126</v>
      </c>
      <c r="B82" s="629">
        <v>910</v>
      </c>
      <c r="C82" s="630" t="s">
        <v>1769</v>
      </c>
      <c r="D82" s="631" t="s">
        <v>2262</v>
      </c>
      <c r="E82" s="631" t="s">
        <v>2263</v>
      </c>
      <c r="F82" s="628" t="s">
        <v>2127</v>
      </c>
      <c r="G82" s="631" t="s">
        <v>2128</v>
      </c>
      <c r="H82" s="418">
        <v>1</v>
      </c>
      <c r="I82" s="632">
        <v>549</v>
      </c>
      <c r="J82" s="632">
        <v>549</v>
      </c>
      <c r="K82" s="599"/>
      <c r="CQ82" s="334"/>
    </row>
    <row r="83" spans="1:95" ht="45" customHeight="1">
      <c r="A83" s="628" t="s">
        <v>2126</v>
      </c>
      <c r="B83" s="629">
        <v>910</v>
      </c>
      <c r="C83" s="630" t="s">
        <v>1769</v>
      </c>
      <c r="D83" s="631" t="s">
        <v>2264</v>
      </c>
      <c r="E83" s="631" t="s">
        <v>2265</v>
      </c>
      <c r="F83" s="628" t="s">
        <v>2127</v>
      </c>
      <c r="G83" s="631" t="s">
        <v>2128</v>
      </c>
      <c r="H83" s="418">
        <v>1</v>
      </c>
      <c r="I83" s="632">
        <v>1212</v>
      </c>
      <c r="J83" s="632">
        <v>1212</v>
      </c>
      <c r="K83" s="599"/>
      <c r="CQ83" s="334"/>
    </row>
    <row r="84" spans="1:95" ht="30" customHeight="1">
      <c r="A84" s="628" t="s">
        <v>2126</v>
      </c>
      <c r="B84" s="629">
        <v>910</v>
      </c>
      <c r="C84" s="630" t="s">
        <v>1769</v>
      </c>
      <c r="D84" s="631" t="s">
        <v>2254</v>
      </c>
      <c r="E84" s="631" t="s">
        <v>2255</v>
      </c>
      <c r="F84" s="628" t="s">
        <v>2127</v>
      </c>
      <c r="G84" s="631" t="s">
        <v>2128</v>
      </c>
      <c r="H84" s="418">
        <v>1</v>
      </c>
      <c r="I84" s="632">
        <v>88</v>
      </c>
      <c r="J84" s="632">
        <v>88</v>
      </c>
      <c r="K84" s="599"/>
      <c r="CQ84" s="334"/>
    </row>
    <row r="85" spans="1:95" ht="30" customHeight="1">
      <c r="A85" s="628" t="s">
        <v>2126</v>
      </c>
      <c r="B85" s="629">
        <v>910</v>
      </c>
      <c r="C85" s="630" t="s">
        <v>1769</v>
      </c>
      <c r="D85" s="631" t="s">
        <v>2344</v>
      </c>
      <c r="E85" s="631" t="s">
        <v>2345</v>
      </c>
      <c r="F85" s="628" t="s">
        <v>2127</v>
      </c>
      <c r="G85" s="631" t="s">
        <v>2128</v>
      </c>
      <c r="H85" s="418">
        <v>1</v>
      </c>
      <c r="I85" s="632">
        <v>118</v>
      </c>
      <c r="J85" s="632">
        <v>118</v>
      </c>
      <c r="K85" s="599"/>
      <c r="CQ85" s="334"/>
    </row>
    <row r="86" spans="1:95" ht="45" customHeight="1">
      <c r="A86" s="628" t="s">
        <v>2126</v>
      </c>
      <c r="B86" s="629">
        <v>910</v>
      </c>
      <c r="C86" s="630" t="s">
        <v>1769</v>
      </c>
      <c r="D86" s="631" t="s">
        <v>1942</v>
      </c>
      <c r="E86" s="631" t="s">
        <v>2270</v>
      </c>
      <c r="F86" s="628" t="s">
        <v>2127</v>
      </c>
      <c r="G86" s="631" t="s">
        <v>2128</v>
      </c>
      <c r="H86" s="418">
        <v>1</v>
      </c>
      <c r="I86" s="632">
        <v>475</v>
      </c>
      <c r="J86" s="632">
        <v>475</v>
      </c>
      <c r="K86" s="599"/>
      <c r="CQ86" s="334"/>
    </row>
    <row r="87" spans="1:95" ht="30" customHeight="1">
      <c r="A87" s="628" t="s">
        <v>2126</v>
      </c>
      <c r="B87" s="629">
        <v>910</v>
      </c>
      <c r="C87" s="630" t="s">
        <v>1769</v>
      </c>
      <c r="D87" s="631" t="s">
        <v>2279</v>
      </c>
      <c r="E87" s="631" t="s">
        <v>2280</v>
      </c>
      <c r="F87" s="628" t="s">
        <v>2127</v>
      </c>
      <c r="G87" s="631" t="s">
        <v>2128</v>
      </c>
      <c r="H87" s="418">
        <v>1</v>
      </c>
      <c r="I87" s="632">
        <v>253</v>
      </c>
      <c r="J87" s="632">
        <v>253</v>
      </c>
      <c r="K87" s="599"/>
      <c r="CQ87" s="334"/>
    </row>
    <row r="88" spans="1:95" ht="30" customHeight="1">
      <c r="A88" s="628" t="s">
        <v>2126</v>
      </c>
      <c r="B88" s="629">
        <v>910</v>
      </c>
      <c r="C88" s="630" t="s">
        <v>1769</v>
      </c>
      <c r="D88" s="631" t="s">
        <v>2285</v>
      </c>
      <c r="E88" s="631" t="s">
        <v>2286</v>
      </c>
      <c r="F88" s="628" t="s">
        <v>2127</v>
      </c>
      <c r="G88" s="631" t="s">
        <v>2128</v>
      </c>
      <c r="H88" s="418">
        <v>1</v>
      </c>
      <c r="I88" s="632">
        <v>574</v>
      </c>
      <c r="J88" s="632">
        <v>574</v>
      </c>
      <c r="K88" s="599"/>
      <c r="CQ88" s="334"/>
    </row>
    <row r="89" spans="1:95" ht="45" customHeight="1">
      <c r="A89" s="628" t="s">
        <v>2126</v>
      </c>
      <c r="B89" s="629">
        <v>910</v>
      </c>
      <c r="C89" s="630" t="s">
        <v>1769</v>
      </c>
      <c r="D89" s="631" t="s">
        <v>2346</v>
      </c>
      <c r="E89" s="631" t="s">
        <v>2347</v>
      </c>
      <c r="F89" s="628" t="s">
        <v>2127</v>
      </c>
      <c r="G89" s="631" t="s">
        <v>2128</v>
      </c>
      <c r="H89" s="418">
        <v>1</v>
      </c>
      <c r="I89" s="632">
        <v>118</v>
      </c>
      <c r="J89" s="632">
        <v>118</v>
      </c>
      <c r="K89" s="599"/>
      <c r="CQ89" s="334"/>
    </row>
    <row r="90" spans="1:95" ht="30" customHeight="1">
      <c r="A90" s="628" t="s">
        <v>2126</v>
      </c>
      <c r="B90" s="629">
        <v>910</v>
      </c>
      <c r="C90" s="630" t="s">
        <v>1769</v>
      </c>
      <c r="D90" s="631" t="s">
        <v>2348</v>
      </c>
      <c r="E90" s="631" t="s">
        <v>2349</v>
      </c>
      <c r="F90" s="628" t="s">
        <v>2127</v>
      </c>
      <c r="G90" s="631" t="s">
        <v>2128</v>
      </c>
      <c r="H90" s="418">
        <v>1</v>
      </c>
      <c r="I90" s="632">
        <v>17</v>
      </c>
      <c r="J90" s="632">
        <v>17</v>
      </c>
      <c r="K90" s="599"/>
      <c r="CQ90" s="334"/>
    </row>
    <row r="91" spans="1:95" ht="30" customHeight="1">
      <c r="A91" s="628" t="s">
        <v>2126</v>
      </c>
      <c r="B91" s="629">
        <v>910</v>
      </c>
      <c r="C91" s="630" t="s">
        <v>1769</v>
      </c>
      <c r="D91" s="631" t="s">
        <v>2350</v>
      </c>
      <c r="E91" s="631" t="s">
        <v>2351</v>
      </c>
      <c r="F91" s="628" t="s">
        <v>2127</v>
      </c>
      <c r="G91" s="631" t="s">
        <v>2128</v>
      </c>
      <c r="H91" s="418">
        <v>1</v>
      </c>
      <c r="I91" s="632">
        <v>252</v>
      </c>
      <c r="J91" s="632">
        <v>252</v>
      </c>
      <c r="K91" s="599"/>
      <c r="CQ91" s="334"/>
    </row>
    <row r="92" spans="1:95" ht="30" customHeight="1">
      <c r="A92" s="628" t="s">
        <v>2126</v>
      </c>
      <c r="B92" s="629">
        <v>910</v>
      </c>
      <c r="C92" s="630" t="s">
        <v>1769</v>
      </c>
      <c r="D92" s="631" t="s">
        <v>2240</v>
      </c>
      <c r="E92" s="631" t="s">
        <v>2241</v>
      </c>
      <c r="F92" s="628" t="s">
        <v>2127</v>
      </c>
      <c r="G92" s="631" t="s">
        <v>2128</v>
      </c>
      <c r="H92" s="418">
        <v>1</v>
      </c>
      <c r="I92" s="632">
        <v>314</v>
      </c>
      <c r="J92" s="632">
        <v>314</v>
      </c>
      <c r="K92" s="599"/>
      <c r="CQ92" s="334"/>
    </row>
    <row r="93" spans="1:95" ht="30" customHeight="1">
      <c r="A93" s="628" t="s">
        <v>2126</v>
      </c>
      <c r="B93" s="628" t="s">
        <v>2177</v>
      </c>
      <c r="C93" s="630" t="s">
        <v>1769</v>
      </c>
      <c r="D93" s="631" t="s">
        <v>2352</v>
      </c>
      <c r="E93" s="631" t="s">
        <v>2353</v>
      </c>
      <c r="F93" s="628" t="s">
        <v>2127</v>
      </c>
      <c r="G93" s="631" t="s">
        <v>2128</v>
      </c>
      <c r="H93" s="418">
        <v>1</v>
      </c>
      <c r="I93" s="632">
        <v>1201</v>
      </c>
      <c r="J93" s="632">
        <v>1201</v>
      </c>
      <c r="K93" s="599"/>
      <c r="CQ93" s="334"/>
    </row>
    <row r="94" spans="1:95" ht="30" customHeight="1">
      <c r="A94" s="628" t="s">
        <v>2126</v>
      </c>
      <c r="B94" s="629">
        <v>999</v>
      </c>
      <c r="C94" s="630" t="s">
        <v>1769</v>
      </c>
      <c r="D94" s="631" t="s">
        <v>2188</v>
      </c>
      <c r="E94" s="631" t="s">
        <v>2189</v>
      </c>
      <c r="F94" s="628" t="s">
        <v>2127</v>
      </c>
      <c r="G94" s="631" t="s">
        <v>2128</v>
      </c>
      <c r="H94" s="418">
        <v>1</v>
      </c>
      <c r="I94" s="645">
        <v>487</v>
      </c>
      <c r="J94" s="645">
        <v>487</v>
      </c>
      <c r="K94" s="599"/>
      <c r="CQ94" s="334"/>
    </row>
    <row r="95" spans="1:95" ht="30" customHeight="1">
      <c r="A95" s="628" t="s">
        <v>2126</v>
      </c>
      <c r="B95" s="629">
        <v>999</v>
      </c>
      <c r="C95" s="630" t="s">
        <v>1769</v>
      </c>
      <c r="D95" s="631" t="s">
        <v>2354</v>
      </c>
      <c r="E95" s="631" t="s">
        <v>2355</v>
      </c>
      <c r="F95" s="628" t="s">
        <v>2127</v>
      </c>
      <c r="G95" s="631" t="s">
        <v>2128</v>
      </c>
      <c r="H95" s="418">
        <v>1</v>
      </c>
      <c r="I95" s="645">
        <v>342</v>
      </c>
      <c r="J95" s="645">
        <v>342</v>
      </c>
      <c r="K95" s="599"/>
      <c r="CQ95" s="334"/>
    </row>
    <row r="96" spans="1:95" ht="30" customHeight="1">
      <c r="A96" s="628" t="s">
        <v>2126</v>
      </c>
      <c r="B96" s="629">
        <v>999</v>
      </c>
      <c r="C96" s="630" t="s">
        <v>1769</v>
      </c>
      <c r="D96" s="631" t="s">
        <v>2000</v>
      </c>
      <c r="E96" s="631" t="s">
        <v>2001</v>
      </c>
      <c r="F96" s="628" t="s">
        <v>2127</v>
      </c>
      <c r="G96" s="631" t="s">
        <v>2128</v>
      </c>
      <c r="H96" s="418">
        <v>1</v>
      </c>
      <c r="I96" s="645">
        <v>487</v>
      </c>
      <c r="J96" s="645">
        <v>487</v>
      </c>
      <c r="K96" s="599"/>
      <c r="CQ96" s="334"/>
    </row>
    <row r="97" spans="1:95" ht="30" customHeight="1">
      <c r="A97" s="628" t="s">
        <v>2126</v>
      </c>
      <c r="B97" s="629">
        <v>999</v>
      </c>
      <c r="C97" s="630" t="s">
        <v>1769</v>
      </c>
      <c r="D97" s="631" t="s">
        <v>1994</v>
      </c>
      <c r="E97" s="631" t="s">
        <v>1995</v>
      </c>
      <c r="F97" s="628" t="s">
        <v>2127</v>
      </c>
      <c r="G97" s="631" t="s">
        <v>2128</v>
      </c>
      <c r="H97" s="418">
        <v>1</v>
      </c>
      <c r="I97" s="645">
        <v>633</v>
      </c>
      <c r="J97" s="645">
        <v>633</v>
      </c>
      <c r="K97" s="599"/>
      <c r="CQ97" s="334"/>
    </row>
    <row r="98" spans="1:95" ht="30" customHeight="1">
      <c r="A98" s="628" t="s">
        <v>2126</v>
      </c>
      <c r="B98" s="629">
        <v>999</v>
      </c>
      <c r="C98" s="630" t="s">
        <v>1769</v>
      </c>
      <c r="D98" s="631" t="s">
        <v>1990</v>
      </c>
      <c r="E98" s="631" t="s">
        <v>1991</v>
      </c>
      <c r="F98" s="628" t="s">
        <v>2127</v>
      </c>
      <c r="G98" s="631" t="s">
        <v>2128</v>
      </c>
      <c r="H98" s="418">
        <v>1</v>
      </c>
      <c r="I98" s="645">
        <v>638</v>
      </c>
      <c r="J98" s="645">
        <v>638</v>
      </c>
      <c r="K98" s="599"/>
      <c r="CQ98" s="334"/>
    </row>
    <row r="99" spans="1:95" ht="30" customHeight="1">
      <c r="A99" s="628" t="s">
        <v>2126</v>
      </c>
      <c r="B99" s="629">
        <v>999</v>
      </c>
      <c r="C99" s="630" t="s">
        <v>1769</v>
      </c>
      <c r="D99" s="631" t="s">
        <v>2195</v>
      </c>
      <c r="E99" s="631" t="s">
        <v>2196</v>
      </c>
      <c r="F99" s="628" t="s">
        <v>2127</v>
      </c>
      <c r="G99" s="631" t="s">
        <v>2128</v>
      </c>
      <c r="H99" s="418">
        <v>1</v>
      </c>
      <c r="I99" s="645">
        <v>487</v>
      </c>
      <c r="J99" s="645">
        <v>487</v>
      </c>
      <c r="K99" s="599"/>
      <c r="CQ99" s="334"/>
    </row>
    <row r="100" spans="1:95" ht="30" customHeight="1">
      <c r="A100" s="628" t="s">
        <v>2126</v>
      </c>
      <c r="B100" s="629">
        <v>999</v>
      </c>
      <c r="C100" s="630" t="s">
        <v>1769</v>
      </c>
      <c r="D100" s="631" t="s">
        <v>2190</v>
      </c>
      <c r="E100" s="631" t="s">
        <v>2191</v>
      </c>
      <c r="F100" s="628" t="s">
        <v>2127</v>
      </c>
      <c r="G100" s="631" t="s">
        <v>2128</v>
      </c>
      <c r="H100" s="418">
        <v>1</v>
      </c>
      <c r="I100" s="645">
        <v>1510</v>
      </c>
      <c r="J100" s="645">
        <v>1510</v>
      </c>
      <c r="K100" s="599"/>
      <c r="CQ100" s="334"/>
    </row>
    <row r="101" spans="1:95" ht="30" customHeight="1">
      <c r="A101" s="628" t="s">
        <v>2126</v>
      </c>
      <c r="B101" s="629">
        <v>999</v>
      </c>
      <c r="C101" s="630" t="s">
        <v>1769</v>
      </c>
      <c r="D101" s="631" t="s">
        <v>2356</v>
      </c>
      <c r="E101" s="631" t="s">
        <v>2357</v>
      </c>
      <c r="F101" s="628" t="s">
        <v>2127</v>
      </c>
      <c r="G101" s="631" t="s">
        <v>2128</v>
      </c>
      <c r="H101" s="418">
        <v>1</v>
      </c>
      <c r="I101" s="645">
        <v>333</v>
      </c>
      <c r="J101" s="645">
        <v>333</v>
      </c>
      <c r="K101" s="599"/>
      <c r="CQ101" s="334"/>
    </row>
    <row r="102" spans="1:95" ht="30" customHeight="1">
      <c r="A102" s="628" t="s">
        <v>2126</v>
      </c>
      <c r="B102" s="629">
        <v>999</v>
      </c>
      <c r="C102" s="630" t="s">
        <v>1769</v>
      </c>
      <c r="D102" s="631" t="s">
        <v>2201</v>
      </c>
      <c r="E102" s="631" t="s">
        <v>2202</v>
      </c>
      <c r="F102" s="628" t="s">
        <v>2127</v>
      </c>
      <c r="G102" s="631" t="s">
        <v>2128</v>
      </c>
      <c r="H102" s="418">
        <v>1</v>
      </c>
      <c r="I102" s="632">
        <v>487</v>
      </c>
      <c r="J102" s="632">
        <v>487</v>
      </c>
      <c r="K102" s="599"/>
      <c r="CQ102" s="334"/>
    </row>
    <row r="103" spans="1:95" ht="30" customHeight="1">
      <c r="A103" s="628" t="s">
        <v>2126</v>
      </c>
      <c r="B103" s="641" t="s">
        <v>2181</v>
      </c>
      <c r="C103" s="642" t="s">
        <v>1769</v>
      </c>
      <c r="D103" s="643" t="s">
        <v>2182</v>
      </c>
      <c r="E103" s="631" t="s">
        <v>2183</v>
      </c>
      <c r="F103" s="628" t="s">
        <v>2127</v>
      </c>
      <c r="G103" s="631" t="s">
        <v>2128</v>
      </c>
      <c r="H103" s="418">
        <v>1</v>
      </c>
      <c r="I103" s="644">
        <v>1211</v>
      </c>
      <c r="J103" s="644">
        <v>1211</v>
      </c>
      <c r="K103" s="599"/>
      <c r="CQ103" s="334"/>
    </row>
    <row r="104" spans="1:95" ht="30" customHeight="1">
      <c r="A104" s="628" t="s">
        <v>2126</v>
      </c>
      <c r="B104" s="641" t="s">
        <v>2181</v>
      </c>
      <c r="C104" s="642" t="s">
        <v>1769</v>
      </c>
      <c r="D104" s="643" t="s">
        <v>2358</v>
      </c>
      <c r="E104" s="631" t="s">
        <v>2359</v>
      </c>
      <c r="F104" s="628" t="s">
        <v>2127</v>
      </c>
      <c r="G104" s="631" t="s">
        <v>2128</v>
      </c>
      <c r="H104" s="418">
        <v>1</v>
      </c>
      <c r="I104" s="644">
        <v>1808</v>
      </c>
      <c r="J104" s="644">
        <v>1808</v>
      </c>
      <c r="K104" s="599"/>
      <c r="CQ104" s="334"/>
    </row>
    <row r="105" spans="1:95" ht="30" customHeight="1">
      <c r="A105" s="628" t="s">
        <v>2126</v>
      </c>
      <c r="B105" s="629">
        <v>990</v>
      </c>
      <c r="C105" s="630" t="s">
        <v>1769</v>
      </c>
      <c r="D105" s="631" t="s">
        <v>2215</v>
      </c>
      <c r="E105" s="631" t="s">
        <v>2216</v>
      </c>
      <c r="F105" s="628" t="s">
        <v>2127</v>
      </c>
      <c r="G105" s="631" t="s">
        <v>2128</v>
      </c>
      <c r="H105" s="418">
        <v>1</v>
      </c>
      <c r="I105" s="632">
        <v>1253</v>
      </c>
      <c r="J105" s="632">
        <v>1253</v>
      </c>
      <c r="K105" s="599"/>
      <c r="CQ105" s="334"/>
    </row>
    <row r="106" spans="1:95" ht="30" customHeight="1">
      <c r="A106" s="628" t="s">
        <v>2126</v>
      </c>
      <c r="B106" s="629">
        <v>990</v>
      </c>
      <c r="C106" s="630" t="s">
        <v>1769</v>
      </c>
      <c r="D106" s="631" t="s">
        <v>1957</v>
      </c>
      <c r="E106" s="631" t="s">
        <v>2233</v>
      </c>
      <c r="F106" s="628" t="s">
        <v>2127</v>
      </c>
      <c r="G106" s="631" t="s">
        <v>2128</v>
      </c>
      <c r="H106" s="418">
        <v>1</v>
      </c>
      <c r="I106" s="632">
        <v>605</v>
      </c>
      <c r="J106" s="632">
        <v>605</v>
      </c>
      <c r="K106" s="599"/>
      <c r="CQ106" s="334"/>
    </row>
    <row r="107" spans="1:95" ht="30" customHeight="1">
      <c r="A107" s="628" t="s">
        <v>2126</v>
      </c>
      <c r="B107" s="601">
        <v>990</v>
      </c>
      <c r="C107" s="602" t="s">
        <v>1769</v>
      </c>
      <c r="D107" s="603" t="s">
        <v>2234</v>
      </c>
      <c r="E107" s="603" t="s">
        <v>2235</v>
      </c>
      <c r="F107" s="628" t="s">
        <v>2127</v>
      </c>
      <c r="G107" s="631" t="s">
        <v>2128</v>
      </c>
      <c r="H107" s="418">
        <v>1</v>
      </c>
      <c r="I107" s="604">
        <v>600</v>
      </c>
      <c r="J107" s="604">
        <v>600</v>
      </c>
      <c r="K107" s="644"/>
      <c r="CQ107" s="334"/>
    </row>
    <row r="108" spans="1:95" ht="30" customHeight="1">
      <c r="A108" s="628" t="s">
        <v>2126</v>
      </c>
      <c r="B108" s="629">
        <v>980</v>
      </c>
      <c r="C108" s="630" t="s">
        <v>1769</v>
      </c>
      <c r="D108" s="631" t="s">
        <v>1973</v>
      </c>
      <c r="E108" s="631" t="s">
        <v>2360</v>
      </c>
      <c r="F108" s="628" t="s">
        <v>2127</v>
      </c>
      <c r="G108" s="631" t="s">
        <v>2128</v>
      </c>
      <c r="H108" s="418">
        <v>1</v>
      </c>
      <c r="I108" s="632">
        <v>169</v>
      </c>
      <c r="J108" s="632">
        <v>169</v>
      </c>
      <c r="K108" s="599"/>
      <c r="CQ108" s="334"/>
    </row>
    <row r="109" spans="1:95" ht="30" customHeight="1">
      <c r="A109" s="628" t="s">
        <v>2126</v>
      </c>
      <c r="B109" s="629">
        <v>990</v>
      </c>
      <c r="C109" s="630" t="s">
        <v>1769</v>
      </c>
      <c r="D109" s="631" t="s">
        <v>2361</v>
      </c>
      <c r="E109" s="631" t="s">
        <v>2362</v>
      </c>
      <c r="F109" s="628" t="s">
        <v>2127</v>
      </c>
      <c r="G109" s="631" t="s">
        <v>2128</v>
      </c>
      <c r="H109" s="418">
        <v>1</v>
      </c>
      <c r="I109" s="632">
        <v>558</v>
      </c>
      <c r="J109" s="632">
        <v>558</v>
      </c>
      <c r="K109" s="599"/>
      <c r="CQ109" s="334"/>
    </row>
    <row r="111" spans="1:95">
      <c r="A111" s="607">
        <v>1</v>
      </c>
      <c r="B111" s="608" t="s">
        <v>2162</v>
      </c>
      <c r="C111" s="609"/>
      <c r="D111" s="609"/>
      <c r="E111" s="610"/>
      <c r="F111" s="609"/>
      <c r="G111" s="610"/>
      <c r="H111" s="609"/>
      <c r="I111" s="609"/>
      <c r="J111" s="379"/>
      <c r="K111" s="379"/>
    </row>
    <row r="112" spans="1:95">
      <c r="A112" s="607">
        <v>2</v>
      </c>
      <c r="B112" s="608" t="s">
        <v>2163</v>
      </c>
      <c r="C112" s="609"/>
      <c r="D112" s="609"/>
      <c r="E112" s="610"/>
      <c r="F112" s="609"/>
      <c r="G112" s="610"/>
      <c r="H112" s="609"/>
      <c r="I112" s="609"/>
      <c r="J112" s="379"/>
      <c r="K112" s="379"/>
    </row>
    <row r="113" spans="1:9">
      <c r="A113" s="607">
        <v>3</v>
      </c>
      <c r="B113" s="608" t="s">
        <v>2164</v>
      </c>
    </row>
    <row r="114" spans="1:9" ht="13.5" customHeight="1">
      <c r="C114" s="222"/>
      <c r="D114" s="222"/>
      <c r="E114" s="223"/>
      <c r="F114" s="223"/>
      <c r="G114" s="223"/>
      <c r="H114" s="223"/>
      <c r="I114" s="126" t="s">
        <v>123</v>
      </c>
    </row>
  </sheetData>
  <autoFilter ref="A16:CP28"/>
  <mergeCells count="18">
    <mergeCell ref="I56:J56"/>
    <mergeCell ref="K56:K57"/>
    <mergeCell ref="A56:A57"/>
    <mergeCell ref="B56:B57"/>
    <mergeCell ref="C56:C57"/>
    <mergeCell ref="D56:E56"/>
    <mergeCell ref="F56:G56"/>
    <mergeCell ref="H56:H57"/>
    <mergeCell ref="A7:K7"/>
    <mergeCell ref="A9:K9"/>
    <mergeCell ref="A11:K11"/>
    <mergeCell ref="A14:A15"/>
    <mergeCell ref="B14:C14"/>
    <mergeCell ref="D14:E14"/>
    <mergeCell ref="F14:G14"/>
    <mergeCell ref="H14:H15"/>
    <mergeCell ref="I14:J14"/>
    <mergeCell ref="K14:K15"/>
  </mergeCells>
  <conditionalFormatting sqref="A31:A32 D41:E41 C43:E43 A17:H25 H26:H30 A26:E30 A33:E40 H33:H55 K17:K55 B45:E55 A41:A54 H59:H109">
    <cfRule type="cellIs" dxfId="7" priority="3" operator="equal">
      <formula>"посещение по неотложной помощи"</formula>
    </cfRule>
  </conditionalFormatting>
  <conditionalFormatting sqref="C114:I114">
    <cfRule type="cellIs" dxfId="6" priority="1" operator="equal">
      <formula>"посещение по неотложной помощи"</formula>
    </cfRule>
  </conditionalFormatting>
  <printOptions horizontalCentered="1"/>
  <pageMargins left="1.1811023622047245" right="0.39370078740157483" top="0.78740157480314965" bottom="0.59055118110236227" header="0.78740157480314965" footer="0.31496062992125984"/>
  <pageSetup paperSize="9" scale="34" fitToHeight="50" orientation="portrait" r:id="rId1"/>
  <headerFooter differentFirst="1">
    <oddHeader>&amp;CСтраница &amp;P из &amp;N&amp;R&amp;A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8"/>
  <sheetViews>
    <sheetView zoomScale="75" zoomScaleNormal="75" workbookViewId="0">
      <pane xSplit="3" ySplit="13" topLeftCell="F35" activePane="bottomRight" state="frozen"/>
      <selection activeCell="A20" sqref="A20:XFD20"/>
      <selection pane="topRight" activeCell="A20" sqref="A20:XFD20"/>
      <selection pane="bottomLeft" activeCell="A20" sqref="A20:XFD20"/>
      <selection pane="bottomRight" activeCell="P3" sqref="P3"/>
    </sheetView>
  </sheetViews>
  <sheetFormatPr defaultColWidth="9.125" defaultRowHeight="14.25"/>
  <cols>
    <col min="1" max="1" width="5" style="27" customWidth="1"/>
    <col min="2" max="2" width="33.75" style="40" customWidth="1"/>
    <col min="3" max="3" width="6.25" style="40" customWidth="1"/>
    <col min="4" max="4" width="22.25" style="27" customWidth="1"/>
    <col min="5" max="5" width="21.625" style="27" customWidth="1"/>
    <col min="6" max="6" width="16.625" style="27" customWidth="1"/>
    <col min="7" max="7" width="24.625" style="27" customWidth="1"/>
    <col min="8" max="8" width="16.25" style="27" customWidth="1"/>
    <col min="9" max="9" width="10.125" style="27" customWidth="1"/>
    <col min="10" max="10" width="19.125" style="27" customWidth="1"/>
    <col min="11" max="11" width="10.125" style="27" customWidth="1"/>
    <col min="12" max="12" width="24.75" style="27" customWidth="1"/>
    <col min="13" max="13" width="15.25" style="27" customWidth="1"/>
    <col min="14" max="14" width="9.875" style="27" customWidth="1"/>
    <col min="15" max="15" width="14.75" style="27" customWidth="1"/>
    <col min="16" max="16" width="17.75" style="26" customWidth="1"/>
    <col min="17" max="17" width="0.625" style="26" customWidth="1"/>
    <col min="18" max="16384" width="9.125" style="27"/>
  </cols>
  <sheetData>
    <row r="1" spans="1:17" s="6" customFormat="1" ht="18">
      <c r="P1" s="10" t="s">
        <v>2368</v>
      </c>
    </row>
    <row r="2" spans="1:17" s="6" customFormat="1" ht="18">
      <c r="P2" s="11" t="s">
        <v>92</v>
      </c>
    </row>
    <row r="3" spans="1:17" s="6" customFormat="1" ht="18">
      <c r="P3" s="12" t="s">
        <v>1780</v>
      </c>
    </row>
    <row r="4" spans="1:17" s="13" customFormat="1" ht="18">
      <c r="B4" s="14"/>
      <c r="C4" s="14"/>
      <c r="O4" s="15"/>
      <c r="P4" s="2" t="s">
        <v>122</v>
      </c>
      <c r="Q4" s="1"/>
    </row>
    <row r="5" spans="1:17" s="13" customFormat="1" ht="18">
      <c r="B5" s="14"/>
      <c r="C5" s="14"/>
      <c r="O5" s="16"/>
      <c r="P5" s="3" t="s">
        <v>0</v>
      </c>
      <c r="Q5" s="1"/>
    </row>
    <row r="6" spans="1:17" s="17" customFormat="1" ht="16.149999999999999" customHeight="1">
      <c r="P6" s="18"/>
      <c r="Q6" s="18"/>
    </row>
    <row r="7" spans="1:17" s="20" customFormat="1" ht="64.5" customHeight="1">
      <c r="A7" s="438" t="s">
        <v>93</v>
      </c>
      <c r="B7" s="438"/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19"/>
    </row>
    <row r="8" spans="1:17" s="21" customFormat="1" ht="4.5" customHeight="1">
      <c r="D8" s="22"/>
      <c r="P8" s="4"/>
      <c r="Q8" s="4"/>
    </row>
    <row r="9" spans="1:17" s="21" customFormat="1" ht="45" customHeight="1">
      <c r="A9" s="439" t="s">
        <v>270</v>
      </c>
      <c r="B9" s="439"/>
      <c r="C9" s="439"/>
      <c r="D9" s="439"/>
      <c r="E9" s="439"/>
      <c r="F9" s="439"/>
      <c r="G9" s="439"/>
      <c r="H9" s="439"/>
      <c r="I9" s="439"/>
      <c r="J9" s="439"/>
      <c r="K9" s="439"/>
      <c r="L9" s="439"/>
      <c r="M9" s="439"/>
      <c r="N9" s="439"/>
      <c r="O9" s="439"/>
      <c r="P9" s="439"/>
      <c r="Q9" s="5"/>
    </row>
    <row r="10" spans="1:17" s="23" customFormat="1" ht="5.25" customHeight="1">
      <c r="B10" s="24"/>
      <c r="C10" s="24"/>
      <c r="P10" s="25"/>
      <c r="Q10" s="25"/>
    </row>
    <row r="11" spans="1:17" ht="54" customHeight="1">
      <c r="A11" s="440" t="s">
        <v>4</v>
      </c>
      <c r="B11" s="440" t="s">
        <v>2</v>
      </c>
      <c r="C11" s="440"/>
      <c r="D11" s="440" t="s">
        <v>94</v>
      </c>
      <c r="E11" s="440"/>
      <c r="F11" s="441" t="s">
        <v>3</v>
      </c>
      <c r="G11" s="441" t="s">
        <v>95</v>
      </c>
      <c r="H11" s="441" t="s">
        <v>96</v>
      </c>
      <c r="I11" s="441" t="s">
        <v>97</v>
      </c>
      <c r="J11" s="442" t="s">
        <v>98</v>
      </c>
      <c r="K11" s="442" t="s">
        <v>99</v>
      </c>
      <c r="L11" s="442" t="s">
        <v>100</v>
      </c>
      <c r="M11" s="441" t="s">
        <v>101</v>
      </c>
      <c r="N11" s="441" t="s">
        <v>173</v>
      </c>
      <c r="O11" s="441" t="s">
        <v>102</v>
      </c>
      <c r="P11" s="437" t="s">
        <v>103</v>
      </c>
    </row>
    <row r="12" spans="1:17" ht="54" customHeight="1">
      <c r="A12" s="440"/>
      <c r="B12" s="28" t="s">
        <v>5</v>
      </c>
      <c r="C12" s="29" t="s">
        <v>6</v>
      </c>
      <c r="D12" s="28" t="s">
        <v>7</v>
      </c>
      <c r="E12" s="28" t="s">
        <v>104</v>
      </c>
      <c r="F12" s="441"/>
      <c r="G12" s="441"/>
      <c r="H12" s="441"/>
      <c r="I12" s="441"/>
      <c r="J12" s="442"/>
      <c r="K12" s="442"/>
      <c r="L12" s="442"/>
      <c r="M12" s="441"/>
      <c r="N12" s="441"/>
      <c r="O12" s="441"/>
      <c r="P12" s="437"/>
    </row>
    <row r="13" spans="1:17" s="34" customFormat="1" ht="15" customHeight="1">
      <c r="A13" s="30" t="s">
        <v>8</v>
      </c>
      <c r="B13" s="31">
        <v>2</v>
      </c>
      <c r="C13" s="30" t="s">
        <v>9</v>
      </c>
      <c r="D13" s="30" t="s">
        <v>10</v>
      </c>
      <c r="E13" s="31">
        <v>5</v>
      </c>
      <c r="F13" s="30" t="s">
        <v>11</v>
      </c>
      <c r="G13" s="30" t="s">
        <v>12</v>
      </c>
      <c r="H13" s="31">
        <v>8</v>
      </c>
      <c r="I13" s="30" t="s">
        <v>13</v>
      </c>
      <c r="J13" s="32" t="s">
        <v>14</v>
      </c>
      <c r="K13" s="32" t="s">
        <v>105</v>
      </c>
      <c r="L13" s="32" t="s">
        <v>106</v>
      </c>
      <c r="M13" s="30" t="s">
        <v>107</v>
      </c>
      <c r="N13" s="32" t="s">
        <v>108</v>
      </c>
      <c r="O13" s="30" t="s">
        <v>109</v>
      </c>
      <c r="P13" s="32" t="s">
        <v>110</v>
      </c>
      <c r="Q13" s="33"/>
    </row>
    <row r="14" spans="1:17" s="36" customFormat="1" ht="18" customHeight="1">
      <c r="A14" s="41"/>
      <c r="B14" s="42" t="s">
        <v>17</v>
      </c>
      <c r="C14" s="41"/>
      <c r="D14" s="42" t="s">
        <v>111</v>
      </c>
      <c r="E14" s="43"/>
      <c r="F14" s="44">
        <v>11837</v>
      </c>
      <c r="G14" s="45" t="s">
        <v>112</v>
      </c>
      <c r="H14" s="46">
        <v>100627764.92</v>
      </c>
      <c r="I14" s="45"/>
      <c r="J14" s="45"/>
      <c r="K14" s="47"/>
      <c r="L14" s="47"/>
      <c r="M14" s="46">
        <v>80538185.25</v>
      </c>
      <c r="N14" s="46"/>
      <c r="O14" s="46">
        <v>80538185.25</v>
      </c>
      <c r="P14" s="46">
        <v>80804755.840000004</v>
      </c>
      <c r="Q14" s="35"/>
    </row>
    <row r="15" spans="1:17" s="37" customFormat="1" ht="18" customHeight="1">
      <c r="A15" s="41" t="s">
        <v>8</v>
      </c>
      <c r="B15" s="42" t="s">
        <v>15</v>
      </c>
      <c r="C15" s="41"/>
      <c r="D15" s="42"/>
      <c r="E15" s="43"/>
      <c r="F15" s="44">
        <v>11365</v>
      </c>
      <c r="G15" s="45" t="s">
        <v>112</v>
      </c>
      <c r="H15" s="46">
        <v>97713067.760000005</v>
      </c>
      <c r="I15" s="45"/>
      <c r="J15" s="45"/>
      <c r="K15" s="47"/>
      <c r="L15" s="47"/>
      <c r="M15" s="46">
        <v>79174689.920000002</v>
      </c>
      <c r="N15" s="46"/>
      <c r="O15" s="46">
        <v>79174689.920000002</v>
      </c>
      <c r="P15" s="46">
        <v>79441260.510000005</v>
      </c>
      <c r="Q15" s="35"/>
    </row>
    <row r="16" spans="1:17" s="37" customFormat="1" ht="18" customHeight="1">
      <c r="A16" s="48" t="s">
        <v>19</v>
      </c>
      <c r="B16" s="49" t="s">
        <v>15</v>
      </c>
      <c r="C16" s="48" t="s">
        <v>16</v>
      </c>
      <c r="D16" s="49" t="s">
        <v>22</v>
      </c>
      <c r="E16" s="49" t="s">
        <v>25</v>
      </c>
      <c r="F16" s="50">
        <v>1308</v>
      </c>
      <c r="G16" s="49" t="s">
        <v>113</v>
      </c>
      <c r="H16" s="51">
        <v>5829584.3600000003</v>
      </c>
      <c r="I16" s="52" t="s">
        <v>114</v>
      </c>
      <c r="J16" s="52" t="s">
        <v>115</v>
      </c>
      <c r="K16" s="53">
        <v>0.70109999999999995</v>
      </c>
      <c r="L16" s="53">
        <v>9.7000000000000003E-3</v>
      </c>
      <c r="M16" s="51">
        <v>4087121.59</v>
      </c>
      <c r="N16" s="54">
        <v>12</v>
      </c>
      <c r="O16" s="51">
        <v>4087121.59</v>
      </c>
      <c r="P16" s="51">
        <v>4087121.59</v>
      </c>
      <c r="Q16" s="35"/>
    </row>
    <row r="17" spans="1:17" s="37" customFormat="1" ht="18" customHeight="1">
      <c r="A17" s="48" t="s">
        <v>20</v>
      </c>
      <c r="B17" s="49" t="s">
        <v>15</v>
      </c>
      <c r="C17" s="48" t="s">
        <v>16</v>
      </c>
      <c r="D17" s="49" t="s">
        <v>22</v>
      </c>
      <c r="E17" s="49" t="s">
        <v>27</v>
      </c>
      <c r="F17" s="50">
        <v>967</v>
      </c>
      <c r="G17" s="49" t="s">
        <v>113</v>
      </c>
      <c r="H17" s="51">
        <v>5829584.3600000003</v>
      </c>
      <c r="I17" s="52" t="s">
        <v>114</v>
      </c>
      <c r="J17" s="52" t="s">
        <v>115</v>
      </c>
      <c r="K17" s="53">
        <v>0.69889999999999997</v>
      </c>
      <c r="L17" s="53">
        <v>7.4999999999999997E-3</v>
      </c>
      <c r="M17" s="51">
        <v>4074296.51</v>
      </c>
      <c r="N17" s="54">
        <v>12</v>
      </c>
      <c r="O17" s="51">
        <v>4074296.51</v>
      </c>
      <c r="P17" s="51">
        <v>4074296.51</v>
      </c>
      <c r="Q17" s="35"/>
    </row>
    <row r="18" spans="1:17" s="37" customFormat="1" ht="18" customHeight="1">
      <c r="A18" s="48" t="s">
        <v>21</v>
      </c>
      <c r="B18" s="49" t="s">
        <v>15</v>
      </c>
      <c r="C18" s="48" t="s">
        <v>16</v>
      </c>
      <c r="D18" s="49" t="s">
        <v>29</v>
      </c>
      <c r="E18" s="74" t="s">
        <v>35</v>
      </c>
      <c r="F18" s="50">
        <v>401</v>
      </c>
      <c r="G18" s="49" t="s">
        <v>116</v>
      </c>
      <c r="H18" s="51">
        <v>2914697.16</v>
      </c>
      <c r="I18" s="52" t="s">
        <v>114</v>
      </c>
      <c r="J18" s="75" t="s">
        <v>115</v>
      </c>
      <c r="K18" s="76">
        <v>0.125</v>
      </c>
      <c r="L18" s="76">
        <v>0</v>
      </c>
      <c r="M18" s="77">
        <v>364337.15</v>
      </c>
      <c r="N18" s="78">
        <v>12</v>
      </c>
      <c r="O18" s="77">
        <v>364337.15</v>
      </c>
      <c r="P18" s="77">
        <v>578470.23</v>
      </c>
      <c r="Q18" s="35"/>
    </row>
    <row r="19" spans="1:17" s="37" customFormat="1" ht="18" customHeight="1">
      <c r="A19" s="48" t="s">
        <v>23</v>
      </c>
      <c r="B19" s="49" t="s">
        <v>15</v>
      </c>
      <c r="C19" s="48" t="s">
        <v>16</v>
      </c>
      <c r="D19" s="49" t="s">
        <v>29</v>
      </c>
      <c r="E19" s="49" t="s">
        <v>37</v>
      </c>
      <c r="F19" s="50">
        <v>396</v>
      </c>
      <c r="G19" s="49" t="s">
        <v>116</v>
      </c>
      <c r="H19" s="51">
        <v>2914697.16</v>
      </c>
      <c r="I19" s="52" t="s">
        <v>114</v>
      </c>
      <c r="J19" s="55" t="s">
        <v>117</v>
      </c>
      <c r="K19" s="53">
        <v>1.0035000000000001</v>
      </c>
      <c r="L19" s="53">
        <v>3.5000000000000001E-3</v>
      </c>
      <c r="M19" s="51">
        <v>2924898.6</v>
      </c>
      <c r="N19" s="54">
        <v>12</v>
      </c>
      <c r="O19" s="51">
        <v>2924898.6</v>
      </c>
      <c r="P19" s="51">
        <v>2924898.6</v>
      </c>
      <c r="Q19" s="35"/>
    </row>
    <row r="20" spans="1:17" s="37" customFormat="1" ht="18" customHeight="1">
      <c r="A20" s="48" t="s">
        <v>24</v>
      </c>
      <c r="B20" s="49" t="s">
        <v>15</v>
      </c>
      <c r="C20" s="48" t="s">
        <v>16</v>
      </c>
      <c r="D20" s="49" t="s">
        <v>45</v>
      </c>
      <c r="E20" s="49" t="s">
        <v>47</v>
      </c>
      <c r="F20" s="50">
        <v>307</v>
      </c>
      <c r="G20" s="49" t="s">
        <v>116</v>
      </c>
      <c r="H20" s="51">
        <v>2914697.16</v>
      </c>
      <c r="I20" s="52" t="s">
        <v>114</v>
      </c>
      <c r="J20" s="55" t="s">
        <v>115</v>
      </c>
      <c r="K20" s="53">
        <v>0.79559999999999997</v>
      </c>
      <c r="L20" s="53">
        <v>4.4000000000000003E-3</v>
      </c>
      <c r="M20" s="51">
        <v>2318933.06</v>
      </c>
      <c r="N20" s="54">
        <v>12</v>
      </c>
      <c r="O20" s="51">
        <v>2318933.06</v>
      </c>
      <c r="P20" s="51">
        <v>2318933.06</v>
      </c>
      <c r="Q20" s="35"/>
    </row>
    <row r="21" spans="1:17" s="37" customFormat="1" ht="18" customHeight="1">
      <c r="A21" s="48" t="s">
        <v>26</v>
      </c>
      <c r="B21" s="49" t="s">
        <v>15</v>
      </c>
      <c r="C21" s="48" t="s">
        <v>16</v>
      </c>
      <c r="D21" s="49" t="s">
        <v>29</v>
      </c>
      <c r="E21" s="49" t="s">
        <v>39</v>
      </c>
      <c r="F21" s="50">
        <v>229</v>
      </c>
      <c r="G21" s="49" t="s">
        <v>116</v>
      </c>
      <c r="H21" s="51">
        <v>2914697.16</v>
      </c>
      <c r="I21" s="52" t="s">
        <v>114</v>
      </c>
      <c r="J21" s="55" t="s">
        <v>117</v>
      </c>
      <c r="K21" s="53">
        <v>1.0018</v>
      </c>
      <c r="L21" s="53">
        <v>1.8E-3</v>
      </c>
      <c r="M21" s="51">
        <v>2919943.61</v>
      </c>
      <c r="N21" s="54">
        <v>12</v>
      </c>
      <c r="O21" s="51">
        <v>2919943.61</v>
      </c>
      <c r="P21" s="51">
        <v>2919943.61</v>
      </c>
      <c r="Q21" s="35"/>
    </row>
    <row r="22" spans="1:17" s="37" customFormat="1" ht="18" customHeight="1">
      <c r="A22" s="48" t="s">
        <v>28</v>
      </c>
      <c r="B22" s="49" t="s">
        <v>15</v>
      </c>
      <c r="C22" s="48" t="s">
        <v>16</v>
      </c>
      <c r="D22" s="49" t="s">
        <v>29</v>
      </c>
      <c r="E22" s="49" t="s">
        <v>41</v>
      </c>
      <c r="F22" s="50">
        <v>179</v>
      </c>
      <c r="G22" s="49" t="s">
        <v>116</v>
      </c>
      <c r="H22" s="51">
        <v>2914697.16</v>
      </c>
      <c r="I22" s="52" t="s">
        <v>114</v>
      </c>
      <c r="J22" s="55" t="s">
        <v>115</v>
      </c>
      <c r="K22" s="53">
        <v>0.9244</v>
      </c>
      <c r="L22" s="53">
        <v>0</v>
      </c>
      <c r="M22" s="51">
        <v>2694346.05</v>
      </c>
      <c r="N22" s="54">
        <v>12</v>
      </c>
      <c r="O22" s="51">
        <v>2694346.05</v>
      </c>
      <c r="P22" s="51">
        <v>2694346.05</v>
      </c>
      <c r="Q22" s="35"/>
    </row>
    <row r="23" spans="1:17" s="37" customFormat="1" ht="18" customHeight="1">
      <c r="A23" s="48" t="s">
        <v>30</v>
      </c>
      <c r="B23" s="49" t="s">
        <v>15</v>
      </c>
      <c r="C23" s="48" t="s">
        <v>16</v>
      </c>
      <c r="D23" s="49" t="s">
        <v>29</v>
      </c>
      <c r="E23" s="74" t="s">
        <v>49</v>
      </c>
      <c r="F23" s="50">
        <v>110</v>
      </c>
      <c r="G23" s="49" t="s">
        <v>116</v>
      </c>
      <c r="H23" s="51">
        <v>2914697.16</v>
      </c>
      <c r="I23" s="52" t="s">
        <v>114</v>
      </c>
      <c r="J23" s="55" t="s">
        <v>115</v>
      </c>
      <c r="K23" s="76">
        <v>0.125</v>
      </c>
      <c r="L23" s="76">
        <v>0</v>
      </c>
      <c r="M23" s="77">
        <v>364337.15</v>
      </c>
      <c r="N23" s="78">
        <v>12</v>
      </c>
      <c r="O23" s="77">
        <v>364337.15</v>
      </c>
      <c r="P23" s="77">
        <v>526710.06999999995</v>
      </c>
      <c r="Q23" s="35"/>
    </row>
    <row r="24" spans="1:17" s="37" customFormat="1" ht="18" customHeight="1">
      <c r="A24" s="48" t="s">
        <v>31</v>
      </c>
      <c r="B24" s="49" t="s">
        <v>15</v>
      </c>
      <c r="C24" s="48" t="s">
        <v>16</v>
      </c>
      <c r="D24" s="49" t="s">
        <v>45</v>
      </c>
      <c r="E24" s="49" t="s">
        <v>43</v>
      </c>
      <c r="F24" s="50">
        <v>107</v>
      </c>
      <c r="G24" s="49" t="s">
        <v>116</v>
      </c>
      <c r="H24" s="51">
        <v>2914697.16</v>
      </c>
      <c r="I24" s="52" t="s">
        <v>114</v>
      </c>
      <c r="J24" s="55" t="s">
        <v>115</v>
      </c>
      <c r="K24" s="53">
        <v>0.29199999999999998</v>
      </c>
      <c r="L24" s="53">
        <v>5.0000000000000001E-4</v>
      </c>
      <c r="M24" s="51">
        <v>851091.57</v>
      </c>
      <c r="N24" s="54">
        <v>12</v>
      </c>
      <c r="O24" s="51">
        <v>851091.57</v>
      </c>
      <c r="P24" s="51">
        <v>851091.57</v>
      </c>
      <c r="Q24" s="35"/>
    </row>
    <row r="25" spans="1:17" s="37" customFormat="1" ht="18" customHeight="1">
      <c r="A25" s="48" t="s">
        <v>44</v>
      </c>
      <c r="B25" s="49" t="s">
        <v>15</v>
      </c>
      <c r="C25" s="48" t="s">
        <v>16</v>
      </c>
      <c r="D25" s="49" t="s">
        <v>45</v>
      </c>
      <c r="E25" s="49" t="s">
        <v>51</v>
      </c>
      <c r="F25" s="50">
        <v>70</v>
      </c>
      <c r="G25" s="49" t="s">
        <v>118</v>
      </c>
      <c r="H25" s="51">
        <v>2567848.2000000002</v>
      </c>
      <c r="I25" s="52" t="s">
        <v>114</v>
      </c>
      <c r="J25" s="55" t="s">
        <v>115</v>
      </c>
      <c r="K25" s="53">
        <v>0.88190000000000002</v>
      </c>
      <c r="L25" s="53">
        <v>5.0000000000000001E-4</v>
      </c>
      <c r="M25" s="51">
        <v>2264585.33</v>
      </c>
      <c r="N25" s="54">
        <v>12</v>
      </c>
      <c r="O25" s="51">
        <v>2264585.33</v>
      </c>
      <c r="P25" s="51">
        <v>2264585.33</v>
      </c>
      <c r="Q25" s="35"/>
    </row>
    <row r="26" spans="1:17" s="37" customFormat="1" ht="18" customHeight="1">
      <c r="A26" s="48" t="s">
        <v>32</v>
      </c>
      <c r="B26" s="49" t="s">
        <v>15</v>
      </c>
      <c r="C26" s="48" t="s">
        <v>16</v>
      </c>
      <c r="D26" s="57" t="s">
        <v>45</v>
      </c>
      <c r="E26" s="49" t="s">
        <v>53</v>
      </c>
      <c r="F26" s="50">
        <v>62</v>
      </c>
      <c r="G26" s="49" t="s">
        <v>118</v>
      </c>
      <c r="H26" s="51">
        <v>2567848.2000000002</v>
      </c>
      <c r="I26" s="52" t="s">
        <v>114</v>
      </c>
      <c r="J26" s="55" t="s">
        <v>117</v>
      </c>
      <c r="K26" s="58">
        <v>1</v>
      </c>
      <c r="L26" s="58">
        <v>0</v>
      </c>
      <c r="M26" s="59">
        <v>2567848.2000000002</v>
      </c>
      <c r="N26" s="50">
        <v>12</v>
      </c>
      <c r="O26" s="59">
        <v>2567848.2000000002</v>
      </c>
      <c r="P26" s="59">
        <v>2567848.2000000002</v>
      </c>
      <c r="Q26" s="35"/>
    </row>
    <row r="27" spans="1:17" s="37" customFormat="1" ht="18" customHeight="1">
      <c r="A27" s="48" t="s">
        <v>33</v>
      </c>
      <c r="B27" s="49" t="s">
        <v>15</v>
      </c>
      <c r="C27" s="48" t="s">
        <v>16</v>
      </c>
      <c r="D27" s="49" t="s">
        <v>55</v>
      </c>
      <c r="E27" s="49" t="s">
        <v>56</v>
      </c>
      <c r="F27" s="50">
        <v>1043</v>
      </c>
      <c r="G27" s="49" t="s">
        <v>113</v>
      </c>
      <c r="H27" s="51">
        <v>5829584.3600000003</v>
      </c>
      <c r="I27" s="52" t="s">
        <v>114</v>
      </c>
      <c r="J27" s="52" t="s">
        <v>115</v>
      </c>
      <c r="K27" s="53">
        <v>0.69989999999999997</v>
      </c>
      <c r="L27" s="53">
        <v>8.5000000000000006E-3</v>
      </c>
      <c r="M27" s="51">
        <v>4080126.09</v>
      </c>
      <c r="N27" s="54">
        <v>12</v>
      </c>
      <c r="O27" s="59">
        <v>4080126.09</v>
      </c>
      <c r="P27" s="51">
        <v>4080126.09</v>
      </c>
      <c r="Q27" s="35"/>
    </row>
    <row r="28" spans="1:17" s="37" customFormat="1" ht="18" customHeight="1">
      <c r="A28" s="48" t="s">
        <v>34</v>
      </c>
      <c r="B28" s="49" t="s">
        <v>15</v>
      </c>
      <c r="C28" s="48" t="s">
        <v>16</v>
      </c>
      <c r="D28" s="49" t="s">
        <v>55</v>
      </c>
      <c r="E28" s="60" t="s">
        <v>65</v>
      </c>
      <c r="F28" s="50">
        <v>783</v>
      </c>
      <c r="G28" s="49" t="s">
        <v>116</v>
      </c>
      <c r="H28" s="51">
        <v>2914697.16</v>
      </c>
      <c r="I28" s="52" t="s">
        <v>114</v>
      </c>
      <c r="J28" s="61" t="s">
        <v>117</v>
      </c>
      <c r="K28" s="58">
        <v>1.0109999999999999</v>
      </c>
      <c r="L28" s="58">
        <v>1.0999999999999999E-2</v>
      </c>
      <c r="M28" s="59">
        <v>2946758.83</v>
      </c>
      <c r="N28" s="50">
        <v>12</v>
      </c>
      <c r="O28" s="59">
        <v>2946758.83</v>
      </c>
      <c r="P28" s="59">
        <v>2946758.83</v>
      </c>
      <c r="Q28" s="35"/>
    </row>
    <row r="29" spans="1:17" s="37" customFormat="1" ht="18" customHeight="1">
      <c r="A29" s="48" t="s">
        <v>36</v>
      </c>
      <c r="B29" s="49" t="s">
        <v>15</v>
      </c>
      <c r="C29" s="48" t="s">
        <v>16</v>
      </c>
      <c r="D29" s="49" t="s">
        <v>55</v>
      </c>
      <c r="E29" s="74" t="s">
        <v>64</v>
      </c>
      <c r="F29" s="50">
        <v>838</v>
      </c>
      <c r="G29" s="49" t="s">
        <v>113</v>
      </c>
      <c r="H29" s="51">
        <v>5829584.3600000003</v>
      </c>
      <c r="I29" s="52" t="s">
        <v>114</v>
      </c>
      <c r="J29" s="55" t="s">
        <v>115</v>
      </c>
      <c r="K29" s="76">
        <v>0.69740000000000002</v>
      </c>
      <c r="L29" s="76">
        <v>6.0000000000000001E-3</v>
      </c>
      <c r="M29" s="77">
        <v>4065552.13</v>
      </c>
      <c r="N29" s="78">
        <v>12</v>
      </c>
      <c r="O29" s="77">
        <v>4065552.13</v>
      </c>
      <c r="P29" s="77">
        <v>3980974.58</v>
      </c>
      <c r="Q29" s="35"/>
    </row>
    <row r="30" spans="1:17" s="37" customFormat="1" ht="18" customHeight="1">
      <c r="A30" s="48" t="s">
        <v>46</v>
      </c>
      <c r="B30" s="49" t="s">
        <v>15</v>
      </c>
      <c r="C30" s="48" t="s">
        <v>16</v>
      </c>
      <c r="D30" s="49" t="s">
        <v>55</v>
      </c>
      <c r="E30" s="60" t="s">
        <v>66</v>
      </c>
      <c r="F30" s="50">
        <v>588</v>
      </c>
      <c r="G30" s="49" t="s">
        <v>116</v>
      </c>
      <c r="H30" s="51">
        <v>2914697.16</v>
      </c>
      <c r="I30" s="52" t="s">
        <v>114</v>
      </c>
      <c r="J30" s="61" t="s">
        <v>117</v>
      </c>
      <c r="K30" s="58">
        <v>1</v>
      </c>
      <c r="L30" s="58">
        <v>0</v>
      </c>
      <c r="M30" s="59">
        <v>2914697.16</v>
      </c>
      <c r="N30" s="50">
        <v>12</v>
      </c>
      <c r="O30" s="59">
        <v>2914697.16</v>
      </c>
      <c r="P30" s="59">
        <v>2914697.16</v>
      </c>
      <c r="Q30" s="35"/>
    </row>
    <row r="31" spans="1:17" s="39" customFormat="1" ht="18" customHeight="1">
      <c r="A31" s="48" t="s">
        <v>38</v>
      </c>
      <c r="B31" s="49" t="s">
        <v>15</v>
      </c>
      <c r="C31" s="48" t="s">
        <v>16</v>
      </c>
      <c r="D31" s="56" t="s">
        <v>55</v>
      </c>
      <c r="E31" s="56" t="s">
        <v>67</v>
      </c>
      <c r="F31" s="50">
        <v>379</v>
      </c>
      <c r="G31" s="49" t="s">
        <v>116</v>
      </c>
      <c r="H31" s="51">
        <v>2914697.16</v>
      </c>
      <c r="I31" s="52" t="s">
        <v>114</v>
      </c>
      <c r="J31" s="52" t="s">
        <v>117</v>
      </c>
      <c r="K31" s="53">
        <v>1.0036</v>
      </c>
      <c r="L31" s="53">
        <v>3.5999999999999999E-3</v>
      </c>
      <c r="M31" s="51">
        <v>2925190.07</v>
      </c>
      <c r="N31" s="54">
        <v>12</v>
      </c>
      <c r="O31" s="59">
        <v>2925190.07</v>
      </c>
      <c r="P31" s="51">
        <v>2925190.07</v>
      </c>
      <c r="Q31" s="38"/>
    </row>
    <row r="32" spans="1:17" s="37" customFormat="1" ht="18" customHeight="1">
      <c r="A32" s="48" t="s">
        <v>40</v>
      </c>
      <c r="B32" s="49" t="s">
        <v>15</v>
      </c>
      <c r="C32" s="48" t="s">
        <v>16</v>
      </c>
      <c r="D32" s="56" t="s">
        <v>55</v>
      </c>
      <c r="E32" s="60" t="s">
        <v>68</v>
      </c>
      <c r="F32" s="50">
        <v>363</v>
      </c>
      <c r="G32" s="49" t="s">
        <v>116</v>
      </c>
      <c r="H32" s="51">
        <v>2914697.16</v>
      </c>
      <c r="I32" s="52" t="s">
        <v>114</v>
      </c>
      <c r="J32" s="52" t="s">
        <v>117</v>
      </c>
      <c r="K32" s="53">
        <v>1.0047999999999999</v>
      </c>
      <c r="L32" s="53">
        <v>4.7999999999999996E-3</v>
      </c>
      <c r="M32" s="51">
        <v>2928687.71</v>
      </c>
      <c r="N32" s="54">
        <v>12</v>
      </c>
      <c r="O32" s="59">
        <v>2928687.71</v>
      </c>
      <c r="P32" s="51">
        <v>2928687.71</v>
      </c>
      <c r="Q32" s="35"/>
    </row>
    <row r="33" spans="1:17" s="37" customFormat="1" ht="18" customHeight="1">
      <c r="A33" s="48" t="s">
        <v>48</v>
      </c>
      <c r="B33" s="49" t="s">
        <v>15</v>
      </c>
      <c r="C33" s="48" t="s">
        <v>16</v>
      </c>
      <c r="D33" s="49" t="s">
        <v>55</v>
      </c>
      <c r="E33" s="74" t="s">
        <v>69</v>
      </c>
      <c r="F33" s="50">
        <v>299</v>
      </c>
      <c r="G33" s="49" t="s">
        <v>116</v>
      </c>
      <c r="H33" s="51">
        <v>2914697.16</v>
      </c>
      <c r="I33" s="52" t="s">
        <v>114</v>
      </c>
      <c r="J33" s="79" t="s">
        <v>115</v>
      </c>
      <c r="K33" s="76">
        <v>0.89859999999999995</v>
      </c>
      <c r="L33" s="76">
        <v>3.0000000000000001E-3</v>
      </c>
      <c r="M33" s="77">
        <v>2619146.87</v>
      </c>
      <c r="N33" s="78">
        <v>12</v>
      </c>
      <c r="O33" s="77">
        <v>2619146.87</v>
      </c>
      <c r="P33" s="77">
        <v>2644504.7400000002</v>
      </c>
      <c r="Q33" s="35"/>
    </row>
    <row r="34" spans="1:17" s="37" customFormat="1" ht="18" customHeight="1">
      <c r="A34" s="48" t="s">
        <v>52</v>
      </c>
      <c r="B34" s="49" t="s">
        <v>15</v>
      </c>
      <c r="C34" s="48" t="s">
        <v>16</v>
      </c>
      <c r="D34" s="49" t="s">
        <v>55</v>
      </c>
      <c r="E34" s="49" t="s">
        <v>119</v>
      </c>
      <c r="F34" s="50">
        <v>275</v>
      </c>
      <c r="G34" s="49" t="s">
        <v>116</v>
      </c>
      <c r="H34" s="51">
        <v>2914697.16</v>
      </c>
      <c r="I34" s="52" t="s">
        <v>114</v>
      </c>
      <c r="J34" s="52" t="s">
        <v>117</v>
      </c>
      <c r="K34" s="53">
        <v>1.0029999999999999</v>
      </c>
      <c r="L34" s="53">
        <v>3.0000000000000001E-3</v>
      </c>
      <c r="M34" s="51">
        <v>2923441.25</v>
      </c>
      <c r="N34" s="54">
        <v>12</v>
      </c>
      <c r="O34" s="59">
        <v>2923441.25</v>
      </c>
      <c r="P34" s="51">
        <v>2923441.25</v>
      </c>
      <c r="Q34" s="35"/>
    </row>
    <row r="35" spans="1:17" s="37" customFormat="1" ht="18" customHeight="1">
      <c r="A35" s="48" t="s">
        <v>42</v>
      </c>
      <c r="B35" s="49" t="s">
        <v>15</v>
      </c>
      <c r="C35" s="48" t="s">
        <v>16</v>
      </c>
      <c r="D35" s="49" t="s">
        <v>55</v>
      </c>
      <c r="E35" s="49" t="s">
        <v>70</v>
      </c>
      <c r="F35" s="50">
        <v>191</v>
      </c>
      <c r="G35" s="49" t="s">
        <v>116</v>
      </c>
      <c r="H35" s="51">
        <v>2914697.16</v>
      </c>
      <c r="I35" s="52" t="s">
        <v>114</v>
      </c>
      <c r="J35" s="52" t="s">
        <v>115</v>
      </c>
      <c r="K35" s="53">
        <v>0.66890000000000005</v>
      </c>
      <c r="L35" s="53">
        <v>2E-3</v>
      </c>
      <c r="M35" s="51">
        <v>1949640.93</v>
      </c>
      <c r="N35" s="54">
        <v>12</v>
      </c>
      <c r="O35" s="59">
        <v>1949640.93</v>
      </c>
      <c r="P35" s="51">
        <v>1949640.93</v>
      </c>
      <c r="Q35" s="35"/>
    </row>
    <row r="36" spans="1:17" s="37" customFormat="1" ht="18" customHeight="1">
      <c r="A36" s="48" t="s">
        <v>50</v>
      </c>
      <c r="B36" s="49" t="s">
        <v>15</v>
      </c>
      <c r="C36" s="48" t="s">
        <v>16</v>
      </c>
      <c r="D36" s="49" t="s">
        <v>55</v>
      </c>
      <c r="E36" s="74" t="s">
        <v>71</v>
      </c>
      <c r="F36" s="50">
        <v>121</v>
      </c>
      <c r="G36" s="49" t="s">
        <v>116</v>
      </c>
      <c r="H36" s="51">
        <v>2914697.16</v>
      </c>
      <c r="I36" s="52" t="s">
        <v>114</v>
      </c>
      <c r="J36" s="79" t="s">
        <v>117</v>
      </c>
      <c r="K36" s="76">
        <v>1.0017</v>
      </c>
      <c r="L36" s="76">
        <v>1.6999999999999999E-3</v>
      </c>
      <c r="M36" s="77">
        <v>2919652.15</v>
      </c>
      <c r="N36" s="78">
        <v>12</v>
      </c>
      <c r="O36" s="77">
        <v>2919652.15</v>
      </c>
      <c r="P36" s="77">
        <v>2868936.42</v>
      </c>
      <c r="Q36" s="35"/>
    </row>
    <row r="37" spans="1:17" s="37" customFormat="1" ht="18" customHeight="1">
      <c r="A37" s="48" t="s">
        <v>54</v>
      </c>
      <c r="B37" s="49" t="s">
        <v>15</v>
      </c>
      <c r="C37" s="48" t="s">
        <v>16</v>
      </c>
      <c r="D37" s="49" t="s">
        <v>55</v>
      </c>
      <c r="E37" s="49" t="s">
        <v>72</v>
      </c>
      <c r="F37" s="50">
        <v>71</v>
      </c>
      <c r="G37" s="56" t="s">
        <v>118</v>
      </c>
      <c r="H37" s="51">
        <v>2567848.2000000002</v>
      </c>
      <c r="I37" s="52" t="s">
        <v>114</v>
      </c>
      <c r="J37" s="52" t="s">
        <v>117</v>
      </c>
      <c r="K37" s="53">
        <v>1.0008999999999999</v>
      </c>
      <c r="L37" s="53">
        <v>8.9999999999999998E-4</v>
      </c>
      <c r="M37" s="51">
        <v>2570159.2599999998</v>
      </c>
      <c r="N37" s="54">
        <v>12</v>
      </c>
      <c r="O37" s="59">
        <v>2570159.2599999998</v>
      </c>
      <c r="P37" s="51">
        <v>2570159.2599999998</v>
      </c>
      <c r="Q37" s="35"/>
    </row>
    <row r="38" spans="1:17" s="37" customFormat="1" ht="18" customHeight="1">
      <c r="A38" s="48" t="s">
        <v>57</v>
      </c>
      <c r="B38" s="49" t="s">
        <v>15</v>
      </c>
      <c r="C38" s="48" t="s">
        <v>16</v>
      </c>
      <c r="D38" s="49" t="s">
        <v>74</v>
      </c>
      <c r="E38" s="49" t="s">
        <v>75</v>
      </c>
      <c r="F38" s="50">
        <v>251</v>
      </c>
      <c r="G38" s="49" t="s">
        <v>116</v>
      </c>
      <c r="H38" s="51">
        <v>2914697.16</v>
      </c>
      <c r="I38" s="52" t="s">
        <v>114</v>
      </c>
      <c r="J38" s="55" t="s">
        <v>117</v>
      </c>
      <c r="K38" s="53">
        <v>1.0029999999999999</v>
      </c>
      <c r="L38" s="53">
        <v>3.0000000000000001E-3</v>
      </c>
      <c r="M38" s="51">
        <v>2923441.25</v>
      </c>
      <c r="N38" s="54">
        <v>12</v>
      </c>
      <c r="O38" s="51">
        <v>2923441.25</v>
      </c>
      <c r="P38" s="51">
        <v>2923441.25</v>
      </c>
      <c r="Q38" s="35"/>
    </row>
    <row r="39" spans="1:17" s="37" customFormat="1" ht="18" customHeight="1">
      <c r="A39" s="48" t="s">
        <v>58</v>
      </c>
      <c r="B39" s="49" t="s">
        <v>15</v>
      </c>
      <c r="C39" s="48" t="s">
        <v>16</v>
      </c>
      <c r="D39" s="49" t="s">
        <v>76</v>
      </c>
      <c r="E39" s="49" t="s">
        <v>77</v>
      </c>
      <c r="F39" s="50">
        <v>200</v>
      </c>
      <c r="G39" s="49" t="s">
        <v>116</v>
      </c>
      <c r="H39" s="51">
        <v>2914697.16</v>
      </c>
      <c r="I39" s="52" t="s">
        <v>114</v>
      </c>
      <c r="J39" s="62" t="s">
        <v>115</v>
      </c>
      <c r="K39" s="53">
        <v>0.79320000000000002</v>
      </c>
      <c r="L39" s="53">
        <v>2E-3</v>
      </c>
      <c r="M39" s="51">
        <v>2311937.79</v>
      </c>
      <c r="N39" s="54">
        <v>12</v>
      </c>
      <c r="O39" s="51">
        <v>2311937.79</v>
      </c>
      <c r="P39" s="51">
        <v>2311937.79</v>
      </c>
      <c r="Q39" s="35"/>
    </row>
    <row r="40" spans="1:17" s="37" customFormat="1" ht="18" customHeight="1">
      <c r="A40" s="48" t="s">
        <v>73</v>
      </c>
      <c r="B40" s="49" t="s">
        <v>15</v>
      </c>
      <c r="C40" s="48" t="s">
        <v>16</v>
      </c>
      <c r="D40" s="49" t="s">
        <v>76</v>
      </c>
      <c r="E40" s="49" t="s">
        <v>120</v>
      </c>
      <c r="F40" s="50">
        <v>153</v>
      </c>
      <c r="G40" s="49" t="s">
        <v>116</v>
      </c>
      <c r="H40" s="51">
        <v>2914697.16</v>
      </c>
      <c r="I40" s="52" t="s">
        <v>114</v>
      </c>
      <c r="J40" s="62" t="s">
        <v>115</v>
      </c>
      <c r="K40" s="53">
        <v>0.7923</v>
      </c>
      <c r="L40" s="53">
        <v>1.1000000000000001E-3</v>
      </c>
      <c r="M40" s="51">
        <v>2309314.5600000001</v>
      </c>
      <c r="N40" s="54">
        <v>12</v>
      </c>
      <c r="O40" s="51">
        <v>2309314.5600000001</v>
      </c>
      <c r="P40" s="51">
        <v>2309314.5600000001</v>
      </c>
      <c r="Q40" s="35"/>
    </row>
    <row r="41" spans="1:17" s="37" customFormat="1" ht="18" customHeight="1">
      <c r="A41" s="48" t="s">
        <v>59</v>
      </c>
      <c r="B41" s="49" t="s">
        <v>15</v>
      </c>
      <c r="C41" s="48" t="s">
        <v>16</v>
      </c>
      <c r="D41" s="49" t="s">
        <v>78</v>
      </c>
      <c r="E41" s="49" t="s">
        <v>80</v>
      </c>
      <c r="F41" s="50">
        <v>448</v>
      </c>
      <c r="G41" s="49" t="s">
        <v>116</v>
      </c>
      <c r="H41" s="51">
        <v>2914697.16</v>
      </c>
      <c r="I41" s="52" t="s">
        <v>114</v>
      </c>
      <c r="J41" s="55" t="s">
        <v>117</v>
      </c>
      <c r="K41" s="53">
        <v>1.0102</v>
      </c>
      <c r="L41" s="53">
        <v>1.0200000000000001E-2</v>
      </c>
      <c r="M41" s="51">
        <v>2944427.07</v>
      </c>
      <c r="N41" s="54">
        <v>12</v>
      </c>
      <c r="O41" s="51">
        <v>2944427.07</v>
      </c>
      <c r="P41" s="51">
        <v>2944427.07</v>
      </c>
      <c r="Q41" s="35"/>
    </row>
    <row r="42" spans="1:17" s="37" customFormat="1" ht="18" customHeight="1">
      <c r="A42" s="48" t="s">
        <v>60</v>
      </c>
      <c r="B42" s="49" t="s">
        <v>15</v>
      </c>
      <c r="C42" s="48" t="s">
        <v>16</v>
      </c>
      <c r="D42" s="49" t="s">
        <v>78</v>
      </c>
      <c r="E42" s="63" t="s">
        <v>79</v>
      </c>
      <c r="F42" s="50">
        <v>616</v>
      </c>
      <c r="G42" s="49" t="s">
        <v>116</v>
      </c>
      <c r="H42" s="51">
        <v>2914697.16</v>
      </c>
      <c r="I42" s="52" t="s">
        <v>114</v>
      </c>
      <c r="J42" s="55" t="s">
        <v>117</v>
      </c>
      <c r="K42" s="53">
        <v>1.0147999999999999</v>
      </c>
      <c r="L42" s="53">
        <v>1.4800000000000001E-2</v>
      </c>
      <c r="M42" s="51">
        <v>2957834.68</v>
      </c>
      <c r="N42" s="54">
        <v>12</v>
      </c>
      <c r="O42" s="51">
        <v>2957834.68</v>
      </c>
      <c r="P42" s="51">
        <v>2957834.68</v>
      </c>
      <c r="Q42" s="35"/>
    </row>
    <row r="43" spans="1:17" s="37" customFormat="1" ht="18" customHeight="1">
      <c r="A43" s="48" t="s">
        <v>61</v>
      </c>
      <c r="B43" s="49" t="s">
        <v>15</v>
      </c>
      <c r="C43" s="48" t="s">
        <v>16</v>
      </c>
      <c r="D43" s="49" t="s">
        <v>78</v>
      </c>
      <c r="E43" s="49" t="s">
        <v>81</v>
      </c>
      <c r="F43" s="50">
        <v>347</v>
      </c>
      <c r="G43" s="49" t="s">
        <v>116</v>
      </c>
      <c r="H43" s="51">
        <v>2914697.16</v>
      </c>
      <c r="I43" s="52" t="s">
        <v>114</v>
      </c>
      <c r="J43" s="55" t="s">
        <v>115</v>
      </c>
      <c r="K43" s="53">
        <v>0.67179999999999995</v>
      </c>
      <c r="L43" s="53">
        <v>4.8999999999999998E-3</v>
      </c>
      <c r="M43" s="51">
        <v>1958093.55</v>
      </c>
      <c r="N43" s="54">
        <v>12</v>
      </c>
      <c r="O43" s="51">
        <v>1958093.55</v>
      </c>
      <c r="P43" s="51">
        <v>1958093.55</v>
      </c>
      <c r="Q43" s="35"/>
    </row>
    <row r="44" spans="1:17" s="37" customFormat="1" ht="18" customHeight="1">
      <c r="A44" s="48" t="s">
        <v>62</v>
      </c>
      <c r="B44" s="49" t="s">
        <v>15</v>
      </c>
      <c r="C44" s="48" t="s">
        <v>16</v>
      </c>
      <c r="D44" s="49" t="s">
        <v>78</v>
      </c>
      <c r="E44" s="49" t="s">
        <v>82</v>
      </c>
      <c r="F44" s="50">
        <v>74</v>
      </c>
      <c r="G44" s="49" t="s">
        <v>118</v>
      </c>
      <c r="H44" s="51">
        <v>2567848.2000000002</v>
      </c>
      <c r="I44" s="52" t="s">
        <v>114</v>
      </c>
      <c r="J44" s="55" t="s">
        <v>117</v>
      </c>
      <c r="K44" s="53">
        <v>1.0015000000000001</v>
      </c>
      <c r="L44" s="53">
        <v>1.5E-3</v>
      </c>
      <c r="M44" s="51">
        <v>2571699.9700000002</v>
      </c>
      <c r="N44" s="54">
        <v>12</v>
      </c>
      <c r="O44" s="51">
        <v>2571699.9700000002</v>
      </c>
      <c r="P44" s="51">
        <v>2571699.9700000002</v>
      </c>
      <c r="Q44" s="35"/>
    </row>
    <row r="45" spans="1:17" ht="18" customHeight="1">
      <c r="A45" s="48" t="s">
        <v>63</v>
      </c>
      <c r="B45" s="49" t="s">
        <v>15</v>
      </c>
      <c r="C45" s="48" t="s">
        <v>16</v>
      </c>
      <c r="D45" s="49" t="s">
        <v>83</v>
      </c>
      <c r="E45" s="49" t="s">
        <v>84</v>
      </c>
      <c r="F45" s="50">
        <v>189</v>
      </c>
      <c r="G45" s="49" t="s">
        <v>116</v>
      </c>
      <c r="H45" s="51">
        <v>2914697.16</v>
      </c>
      <c r="I45" s="52" t="s">
        <v>114</v>
      </c>
      <c r="J45" s="62" t="s">
        <v>117</v>
      </c>
      <c r="K45" s="53">
        <v>1.0028999999999999</v>
      </c>
      <c r="L45" s="53">
        <v>2.8999999999999998E-3</v>
      </c>
      <c r="M45" s="51">
        <v>2923149.78</v>
      </c>
      <c r="N45" s="54">
        <v>12</v>
      </c>
      <c r="O45" s="51">
        <v>2923149.78</v>
      </c>
      <c r="P45" s="51">
        <v>2923149.78</v>
      </c>
    </row>
    <row r="46" spans="1:17" ht="18" customHeight="1">
      <c r="A46" s="41" t="s">
        <v>121</v>
      </c>
      <c r="B46" s="42" t="s">
        <v>88</v>
      </c>
      <c r="C46" s="41"/>
      <c r="D46" s="42"/>
      <c r="E46" s="43"/>
      <c r="F46" s="44">
        <v>472</v>
      </c>
      <c r="G46" s="45" t="s">
        <v>112</v>
      </c>
      <c r="H46" s="46">
        <v>2914697.16</v>
      </c>
      <c r="I46" s="45"/>
      <c r="J46" s="45"/>
      <c r="K46" s="47"/>
      <c r="L46" s="47"/>
      <c r="M46" s="46">
        <v>1363495.33</v>
      </c>
      <c r="N46" s="46"/>
      <c r="O46" s="46">
        <v>1363495.33</v>
      </c>
      <c r="P46" s="46">
        <v>1363495.33</v>
      </c>
    </row>
    <row r="47" spans="1:17" ht="18" customHeight="1">
      <c r="A47" s="48" t="s">
        <v>85</v>
      </c>
      <c r="B47" s="49" t="s">
        <v>88</v>
      </c>
      <c r="C47" s="48" t="s">
        <v>89</v>
      </c>
      <c r="D47" s="49" t="s">
        <v>18</v>
      </c>
      <c r="E47" s="49" t="s">
        <v>90</v>
      </c>
      <c r="F47" s="50">
        <v>472</v>
      </c>
      <c r="G47" s="49" t="s">
        <v>116</v>
      </c>
      <c r="H47" s="51">
        <v>2914697.16</v>
      </c>
      <c r="I47" s="52" t="s">
        <v>114</v>
      </c>
      <c r="J47" s="52" t="s">
        <v>115</v>
      </c>
      <c r="K47" s="53">
        <v>0.46779999999999999</v>
      </c>
      <c r="L47" s="53">
        <v>9.7000000000000003E-3</v>
      </c>
      <c r="M47" s="51">
        <v>1363495.33</v>
      </c>
      <c r="N47" s="54">
        <v>12</v>
      </c>
      <c r="O47" s="51">
        <v>1363495.33</v>
      </c>
      <c r="P47" s="51">
        <v>1363495.33</v>
      </c>
    </row>
    <row r="48" spans="1:17">
      <c r="E48" s="8"/>
      <c r="F48" s="8"/>
      <c r="G48" s="8"/>
      <c r="H48" s="8"/>
      <c r="I48" s="8"/>
      <c r="J48" s="8"/>
      <c r="K48" s="8"/>
      <c r="L48" s="64" t="s">
        <v>123</v>
      </c>
    </row>
  </sheetData>
  <autoFilter ref="A13:O45">
    <filterColumn colId="11"/>
    <filterColumn colId="12"/>
    <filterColumn colId="13"/>
  </autoFilter>
  <mergeCells count="16">
    <mergeCell ref="P11:P12"/>
    <mergeCell ref="A7:P7"/>
    <mergeCell ref="A9:P9"/>
    <mergeCell ref="A11:A12"/>
    <mergeCell ref="B11:C11"/>
    <mergeCell ref="D11:E11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</mergeCells>
  <conditionalFormatting sqref="J14:J47">
    <cfRule type="containsText" dxfId="26" priority="4" operator="containsText" text="не соответствует">
      <formula>NOT(ISERROR(SEARCH("не соответствует",J14)))</formula>
    </cfRule>
  </conditionalFormatting>
  <conditionalFormatting sqref="J14:J47">
    <cfRule type="containsText" dxfId="25" priority="3" operator="containsText" text="не соответствует">
      <formula>NOT(ISERROR(SEARCH("не соответствует",J14)))</formula>
    </cfRule>
  </conditionalFormatting>
  <conditionalFormatting sqref="J46:J47">
    <cfRule type="containsText" dxfId="24" priority="2" operator="containsText" text="не соответствует">
      <formula>NOT(ISERROR(SEARCH("не соответствует",J46)))</formula>
    </cfRule>
  </conditionalFormatting>
  <conditionalFormatting sqref="J14:J15">
    <cfRule type="containsText" dxfId="23" priority="1" operator="containsText" text="не соответствует">
      <formula>NOT(ISERROR(SEARCH("не соответствует",J14)))</formula>
    </cfRule>
  </conditionalFormatting>
  <printOptions horizontalCentered="1"/>
  <pageMargins left="0.39370078740157483" right="0.39370078740157483" top="1.1811023622047245" bottom="0.39370078740157483" header="0.78740157480314965" footer="0.31496062992125984"/>
  <pageSetup paperSize="9" scale="47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I747"/>
  <sheetViews>
    <sheetView showZeros="0" zoomScale="75" zoomScaleNormal="75" workbookViewId="0">
      <pane xSplit="6" ySplit="14" topLeftCell="G740" activePane="bottomRight" state="frozen"/>
      <selection activeCell="B11" sqref="B11:C11"/>
      <selection pane="topRight" activeCell="B11" sqref="B11:C11"/>
      <selection pane="bottomLeft" activeCell="B11" sqref="B11:C11"/>
      <selection pane="bottomRight" activeCell="I3" sqref="I3"/>
    </sheetView>
  </sheetViews>
  <sheetFormatPr defaultColWidth="8" defaultRowHeight="15.75"/>
  <cols>
    <col min="1" max="1" width="6" style="184" customWidth="1"/>
    <col min="2" max="2" width="21.25" style="185" customWidth="1"/>
    <col min="3" max="3" width="8.75" style="162" customWidth="1"/>
    <col min="4" max="4" width="61.5" style="185" customWidth="1"/>
    <col min="5" max="5" width="9.5" style="185" customWidth="1"/>
    <col min="6" max="6" width="8.125" style="186" customWidth="1"/>
    <col min="7" max="9" width="15" style="187" customWidth="1"/>
    <col min="10" max="10" width="8.125" style="162" customWidth="1"/>
    <col min="11" max="16384" width="8" style="162"/>
  </cols>
  <sheetData>
    <row r="1" spans="1:9" s="6" customFormat="1" ht="18">
      <c r="I1" s="10" t="s">
        <v>2107</v>
      </c>
    </row>
    <row r="2" spans="1:9" s="6" customFormat="1" ht="18">
      <c r="I2" s="11" t="s">
        <v>92</v>
      </c>
    </row>
    <row r="3" spans="1:9" s="6" customFormat="1" ht="18">
      <c r="I3" s="12" t="s">
        <v>1780</v>
      </c>
    </row>
    <row r="4" spans="1:9" s="73" customFormat="1" ht="18.75">
      <c r="F4" s="127"/>
      <c r="I4" s="128" t="s">
        <v>1559</v>
      </c>
    </row>
    <row r="5" spans="1:9" s="73" customFormat="1" ht="18">
      <c r="F5" s="127"/>
      <c r="I5" s="129" t="s">
        <v>0</v>
      </c>
    </row>
    <row r="6" spans="1:9" s="130" customFormat="1" ht="16.149999999999999" customHeight="1"/>
    <row r="7" spans="1:9" s="131" customFormat="1" ht="42" customHeight="1">
      <c r="A7" s="536" t="s">
        <v>275</v>
      </c>
      <c r="B7" s="537"/>
      <c r="C7" s="537"/>
      <c r="D7" s="537"/>
      <c r="E7" s="537"/>
      <c r="F7" s="537"/>
      <c r="G7" s="537"/>
      <c r="H7" s="537"/>
      <c r="I7" s="537"/>
    </row>
    <row r="8" spans="1:9" s="133" customFormat="1" ht="6.75" customHeight="1">
      <c r="A8" s="132"/>
      <c r="B8" s="132"/>
      <c r="C8" s="132"/>
      <c r="D8" s="132"/>
      <c r="E8" s="132"/>
      <c r="G8" s="134"/>
      <c r="H8" s="135"/>
      <c r="I8" s="135"/>
    </row>
    <row r="9" spans="1:9" s="66" customFormat="1" ht="45" customHeight="1">
      <c r="A9" s="538" t="s">
        <v>270</v>
      </c>
      <c r="B9" s="538"/>
      <c r="C9" s="538"/>
      <c r="D9" s="538"/>
      <c r="E9" s="538"/>
      <c r="F9" s="538"/>
      <c r="G9" s="538"/>
      <c r="H9" s="538"/>
      <c r="I9" s="538"/>
    </row>
    <row r="10" spans="1:9" s="136" customFormat="1" ht="8.25" customHeight="1">
      <c r="F10" s="137"/>
      <c r="G10" s="539"/>
      <c r="H10" s="539"/>
      <c r="I10" s="539"/>
    </row>
    <row r="11" spans="1:9" s="138" customFormat="1" ht="36.75" customHeight="1">
      <c r="A11" s="540" t="s">
        <v>276</v>
      </c>
      <c r="B11" s="540"/>
      <c r="C11" s="541" t="s">
        <v>125</v>
      </c>
      <c r="D11" s="541"/>
      <c r="E11" s="541" t="s">
        <v>277</v>
      </c>
      <c r="F11" s="541" t="s">
        <v>278</v>
      </c>
      <c r="G11" s="542" t="s">
        <v>279</v>
      </c>
      <c r="H11" s="542"/>
      <c r="I11" s="542"/>
    </row>
    <row r="12" spans="1:9" s="138" customFormat="1" ht="33" customHeight="1">
      <c r="A12" s="543" t="s">
        <v>6</v>
      </c>
      <c r="B12" s="543" t="s">
        <v>5</v>
      </c>
      <c r="C12" s="543" t="s">
        <v>6</v>
      </c>
      <c r="D12" s="543" t="s">
        <v>5</v>
      </c>
      <c r="E12" s="541"/>
      <c r="F12" s="541"/>
      <c r="G12" s="542" t="s">
        <v>280</v>
      </c>
      <c r="H12" s="542"/>
      <c r="I12" s="542" t="s">
        <v>281</v>
      </c>
    </row>
    <row r="13" spans="1:9" s="138" customFormat="1" ht="47.25" customHeight="1">
      <c r="A13" s="543"/>
      <c r="B13" s="543"/>
      <c r="C13" s="543"/>
      <c r="D13" s="543"/>
      <c r="E13" s="541"/>
      <c r="F13" s="541"/>
      <c r="G13" s="139" t="s">
        <v>282</v>
      </c>
      <c r="H13" s="139" t="s">
        <v>283</v>
      </c>
      <c r="I13" s="542"/>
    </row>
    <row r="14" spans="1:9" s="141" customFormat="1" ht="16.5" customHeight="1">
      <c r="A14" s="140">
        <v>1</v>
      </c>
      <c r="B14" s="140">
        <v>2</v>
      </c>
      <c r="C14" s="140">
        <v>3</v>
      </c>
      <c r="D14" s="140">
        <v>4</v>
      </c>
      <c r="E14" s="140">
        <v>5</v>
      </c>
      <c r="F14" s="140">
        <v>6</v>
      </c>
      <c r="G14" s="140">
        <v>7</v>
      </c>
      <c r="H14" s="140">
        <v>8</v>
      </c>
      <c r="I14" s="140">
        <v>9</v>
      </c>
    </row>
    <row r="15" spans="1:9" s="143" customFormat="1" ht="25.5" customHeight="1">
      <c r="A15" s="142" t="s">
        <v>284</v>
      </c>
      <c r="B15" s="142"/>
      <c r="C15" s="142"/>
      <c r="D15" s="142"/>
      <c r="E15" s="142"/>
      <c r="F15" s="142"/>
      <c r="G15" s="142"/>
      <c r="H15" s="142"/>
      <c r="I15" s="142"/>
    </row>
    <row r="16" spans="1:9" s="148" customFormat="1" ht="30" customHeight="1">
      <c r="A16" s="67" t="s">
        <v>285</v>
      </c>
      <c r="B16" s="68" t="s">
        <v>286</v>
      </c>
      <c r="C16" s="69" t="s">
        <v>287</v>
      </c>
      <c r="D16" s="70" t="s">
        <v>288</v>
      </c>
      <c r="E16" s="144"/>
      <c r="F16" s="145" t="s">
        <v>289</v>
      </c>
      <c r="G16" s="146">
        <v>0.8</v>
      </c>
      <c r="H16" s="146">
        <v>0.3</v>
      </c>
      <c r="I16" s="147">
        <v>1</v>
      </c>
    </row>
    <row r="17" spans="1:9" s="148" customFormat="1" ht="30" customHeight="1">
      <c r="A17" s="67" t="s">
        <v>285</v>
      </c>
      <c r="B17" s="68" t="s">
        <v>286</v>
      </c>
      <c r="C17" s="69" t="s">
        <v>290</v>
      </c>
      <c r="D17" s="70" t="s">
        <v>291</v>
      </c>
      <c r="E17" s="144"/>
      <c r="F17" s="145"/>
      <c r="G17" s="146">
        <v>0.75</v>
      </c>
      <c r="H17" s="146">
        <v>0.25</v>
      </c>
      <c r="I17" s="146" t="s">
        <v>292</v>
      </c>
    </row>
    <row r="18" spans="1:9" s="148" customFormat="1" ht="30" customHeight="1">
      <c r="A18" s="67" t="s">
        <v>285</v>
      </c>
      <c r="B18" s="68" t="s">
        <v>286</v>
      </c>
      <c r="C18" s="69" t="s">
        <v>293</v>
      </c>
      <c r="D18" s="70" t="s">
        <v>294</v>
      </c>
      <c r="E18" s="145" t="s">
        <v>295</v>
      </c>
      <c r="F18" s="145"/>
      <c r="G18" s="146">
        <v>1</v>
      </c>
      <c r="H18" s="146">
        <v>0.9</v>
      </c>
      <c r="I18" s="147" t="s">
        <v>292</v>
      </c>
    </row>
    <row r="19" spans="1:9" s="148" customFormat="1" ht="30" customHeight="1">
      <c r="A19" s="67" t="s">
        <v>285</v>
      </c>
      <c r="B19" s="68" t="s">
        <v>286</v>
      </c>
      <c r="C19" s="69" t="s">
        <v>296</v>
      </c>
      <c r="D19" s="70" t="s">
        <v>297</v>
      </c>
      <c r="E19" s="145" t="s">
        <v>295</v>
      </c>
      <c r="F19" s="145"/>
      <c r="G19" s="146">
        <v>1</v>
      </c>
      <c r="H19" s="146">
        <v>0.9</v>
      </c>
      <c r="I19" s="147" t="s">
        <v>292</v>
      </c>
    </row>
    <row r="20" spans="1:9" s="148" customFormat="1" ht="30" customHeight="1">
      <c r="A20" s="67" t="s">
        <v>285</v>
      </c>
      <c r="B20" s="68" t="s">
        <v>286</v>
      </c>
      <c r="C20" s="71" t="s">
        <v>298</v>
      </c>
      <c r="D20" s="70" t="s">
        <v>299</v>
      </c>
      <c r="E20" s="145" t="s">
        <v>295</v>
      </c>
      <c r="F20" s="145" t="s">
        <v>289</v>
      </c>
      <c r="G20" s="146">
        <v>1</v>
      </c>
      <c r="H20" s="146">
        <v>0.9</v>
      </c>
      <c r="I20" s="147">
        <v>1</v>
      </c>
    </row>
    <row r="21" spans="1:9" s="148" customFormat="1" ht="30" customHeight="1">
      <c r="A21" s="67" t="s">
        <v>285</v>
      </c>
      <c r="B21" s="68" t="s">
        <v>286</v>
      </c>
      <c r="C21" s="71" t="s">
        <v>300</v>
      </c>
      <c r="D21" s="70" t="s">
        <v>301</v>
      </c>
      <c r="E21" s="145"/>
      <c r="F21" s="145" t="s">
        <v>289</v>
      </c>
      <c r="G21" s="146">
        <v>0.75</v>
      </c>
      <c r="H21" s="146">
        <v>0.5</v>
      </c>
      <c r="I21" s="147">
        <v>1</v>
      </c>
    </row>
    <row r="22" spans="1:9" s="148" customFormat="1" ht="30" customHeight="1">
      <c r="A22" s="67" t="s">
        <v>285</v>
      </c>
      <c r="B22" s="68" t="s">
        <v>286</v>
      </c>
      <c r="C22" s="69" t="s">
        <v>302</v>
      </c>
      <c r="D22" s="70" t="s">
        <v>303</v>
      </c>
      <c r="E22" s="145"/>
      <c r="F22" s="145" t="s">
        <v>289</v>
      </c>
      <c r="G22" s="146">
        <v>0.5</v>
      </c>
      <c r="H22" s="146">
        <v>0.2</v>
      </c>
      <c r="I22" s="147">
        <v>1</v>
      </c>
    </row>
    <row r="23" spans="1:9" s="148" customFormat="1" ht="30" customHeight="1">
      <c r="A23" s="67" t="s">
        <v>285</v>
      </c>
      <c r="B23" s="68" t="s">
        <v>286</v>
      </c>
      <c r="C23" s="69" t="s">
        <v>304</v>
      </c>
      <c r="D23" s="70" t="s">
        <v>305</v>
      </c>
      <c r="E23" s="145"/>
      <c r="F23" s="145"/>
      <c r="G23" s="146">
        <v>0.5</v>
      </c>
      <c r="H23" s="146">
        <v>0.2</v>
      </c>
      <c r="I23" s="146" t="s">
        <v>292</v>
      </c>
    </row>
    <row r="24" spans="1:9" s="148" customFormat="1" ht="30" customHeight="1">
      <c r="A24" s="67" t="s">
        <v>285</v>
      </c>
      <c r="B24" s="68" t="s">
        <v>286</v>
      </c>
      <c r="C24" s="69" t="s">
        <v>306</v>
      </c>
      <c r="D24" s="70" t="s">
        <v>307</v>
      </c>
      <c r="E24" s="145"/>
      <c r="F24" s="145"/>
      <c r="G24" s="146">
        <v>0.5</v>
      </c>
      <c r="H24" s="146">
        <v>0.2</v>
      </c>
      <c r="I24" s="146" t="s">
        <v>292</v>
      </c>
    </row>
    <row r="25" spans="1:9" s="148" customFormat="1" ht="30" customHeight="1">
      <c r="A25" s="67" t="s">
        <v>285</v>
      </c>
      <c r="B25" s="68" t="s">
        <v>286</v>
      </c>
      <c r="C25" s="69" t="s">
        <v>308</v>
      </c>
      <c r="D25" s="70" t="s">
        <v>309</v>
      </c>
      <c r="E25" s="145"/>
      <c r="F25" s="145"/>
      <c r="G25" s="146">
        <v>0.5</v>
      </c>
      <c r="H25" s="146">
        <v>0.2</v>
      </c>
      <c r="I25" s="146" t="s">
        <v>292</v>
      </c>
    </row>
    <row r="26" spans="1:9" s="148" customFormat="1" ht="30" customHeight="1">
      <c r="A26" s="67" t="s">
        <v>285</v>
      </c>
      <c r="B26" s="68" t="s">
        <v>286</v>
      </c>
      <c r="C26" s="69" t="s">
        <v>310</v>
      </c>
      <c r="D26" s="70" t="s">
        <v>311</v>
      </c>
      <c r="E26" s="145"/>
      <c r="F26" s="145"/>
      <c r="G26" s="146">
        <v>0.5</v>
      </c>
      <c r="H26" s="146">
        <v>0.2</v>
      </c>
      <c r="I26" s="146" t="s">
        <v>292</v>
      </c>
    </row>
    <row r="27" spans="1:9" s="148" customFormat="1" ht="30" customHeight="1">
      <c r="A27" s="67" t="s">
        <v>285</v>
      </c>
      <c r="B27" s="68" t="s">
        <v>286</v>
      </c>
      <c r="C27" s="69" t="s">
        <v>312</v>
      </c>
      <c r="D27" s="70" t="s">
        <v>313</v>
      </c>
      <c r="E27" s="145"/>
      <c r="F27" s="145"/>
      <c r="G27" s="146">
        <v>0.5</v>
      </c>
      <c r="H27" s="146">
        <v>0.2</v>
      </c>
      <c r="I27" s="146" t="s">
        <v>292</v>
      </c>
    </row>
    <row r="28" spans="1:9" s="148" customFormat="1" ht="30" customHeight="1">
      <c r="A28" s="67" t="s">
        <v>285</v>
      </c>
      <c r="B28" s="68" t="s">
        <v>286</v>
      </c>
      <c r="C28" s="69" t="s">
        <v>314</v>
      </c>
      <c r="D28" s="70" t="s">
        <v>315</v>
      </c>
      <c r="E28" s="145"/>
      <c r="F28" s="145"/>
      <c r="G28" s="146">
        <v>0.5</v>
      </c>
      <c r="H28" s="146">
        <v>0.2</v>
      </c>
      <c r="I28" s="146" t="s">
        <v>292</v>
      </c>
    </row>
    <row r="29" spans="1:9" s="148" customFormat="1" ht="30" customHeight="1">
      <c r="A29" s="67" t="s">
        <v>285</v>
      </c>
      <c r="B29" s="68" t="s">
        <v>286</v>
      </c>
      <c r="C29" s="69" t="s">
        <v>316</v>
      </c>
      <c r="D29" s="70" t="s">
        <v>317</v>
      </c>
      <c r="E29" s="145"/>
      <c r="F29" s="145"/>
      <c r="G29" s="146">
        <v>0.5</v>
      </c>
      <c r="H29" s="146">
        <v>0.2</v>
      </c>
      <c r="I29" s="146" t="s">
        <v>292</v>
      </c>
    </row>
    <row r="30" spans="1:9" s="148" customFormat="1" ht="30" customHeight="1">
      <c r="A30" s="67" t="s">
        <v>285</v>
      </c>
      <c r="B30" s="68" t="s">
        <v>286</v>
      </c>
      <c r="C30" s="69" t="s">
        <v>318</v>
      </c>
      <c r="D30" s="70" t="s">
        <v>319</v>
      </c>
      <c r="E30" s="145"/>
      <c r="F30" s="145"/>
      <c r="G30" s="146">
        <v>0.5</v>
      </c>
      <c r="H30" s="146">
        <v>0.2</v>
      </c>
      <c r="I30" s="146" t="s">
        <v>292</v>
      </c>
    </row>
    <row r="31" spans="1:9" s="148" customFormat="1" ht="30" customHeight="1">
      <c r="A31" s="67" t="s">
        <v>285</v>
      </c>
      <c r="B31" s="68" t="s">
        <v>286</v>
      </c>
      <c r="C31" s="69" t="s">
        <v>320</v>
      </c>
      <c r="D31" s="70" t="s">
        <v>321</v>
      </c>
      <c r="E31" s="145"/>
      <c r="F31" s="145"/>
      <c r="G31" s="146">
        <v>0.5</v>
      </c>
      <c r="H31" s="146">
        <v>0.2</v>
      </c>
      <c r="I31" s="146" t="s">
        <v>292</v>
      </c>
    </row>
    <row r="32" spans="1:9" s="148" customFormat="1" ht="30" customHeight="1">
      <c r="A32" s="67" t="s">
        <v>322</v>
      </c>
      <c r="B32" s="68" t="s">
        <v>323</v>
      </c>
      <c r="C32" s="71" t="s">
        <v>324</v>
      </c>
      <c r="D32" s="70" t="s">
        <v>325</v>
      </c>
      <c r="E32" s="145"/>
      <c r="F32" s="145"/>
      <c r="G32" s="146">
        <v>0.75</v>
      </c>
      <c r="H32" s="146">
        <v>0.2</v>
      </c>
      <c r="I32" s="146" t="s">
        <v>292</v>
      </c>
    </row>
    <row r="33" spans="1:9" s="148" customFormat="1" ht="30" customHeight="1">
      <c r="A33" s="67" t="s">
        <v>326</v>
      </c>
      <c r="B33" s="68" t="s">
        <v>327</v>
      </c>
      <c r="C33" s="71" t="s">
        <v>328</v>
      </c>
      <c r="D33" s="70" t="s">
        <v>329</v>
      </c>
      <c r="E33" s="145"/>
      <c r="F33" s="145"/>
      <c r="G33" s="146">
        <v>0.6</v>
      </c>
      <c r="H33" s="146">
        <v>0.2</v>
      </c>
      <c r="I33" s="146" t="s">
        <v>292</v>
      </c>
    </row>
    <row r="34" spans="1:9" s="148" customFormat="1" ht="30" customHeight="1">
      <c r="A34" s="67" t="s">
        <v>330</v>
      </c>
      <c r="B34" s="68" t="s">
        <v>331</v>
      </c>
      <c r="C34" s="69" t="s">
        <v>332</v>
      </c>
      <c r="D34" s="70" t="s">
        <v>333</v>
      </c>
      <c r="E34" s="145"/>
      <c r="F34" s="145"/>
      <c r="G34" s="146">
        <v>0.75</v>
      </c>
      <c r="H34" s="146">
        <v>0.2</v>
      </c>
      <c r="I34" s="146" t="s">
        <v>292</v>
      </c>
    </row>
    <row r="35" spans="1:9" s="148" customFormat="1" ht="30" customHeight="1">
      <c r="A35" s="67" t="s">
        <v>330</v>
      </c>
      <c r="B35" s="68" t="s">
        <v>331</v>
      </c>
      <c r="C35" s="69" t="s">
        <v>334</v>
      </c>
      <c r="D35" s="70" t="s">
        <v>335</v>
      </c>
      <c r="E35" s="145"/>
      <c r="F35" s="145"/>
      <c r="G35" s="146">
        <v>0.75</v>
      </c>
      <c r="H35" s="146">
        <v>0.2</v>
      </c>
      <c r="I35" s="146" t="s">
        <v>292</v>
      </c>
    </row>
    <row r="36" spans="1:9" s="148" customFormat="1" ht="30" customHeight="1">
      <c r="A36" s="67" t="s">
        <v>330</v>
      </c>
      <c r="B36" s="68" t="s">
        <v>331</v>
      </c>
      <c r="C36" s="69" t="s">
        <v>336</v>
      </c>
      <c r="D36" s="70" t="s">
        <v>337</v>
      </c>
      <c r="E36" s="145"/>
      <c r="F36" s="145" t="s">
        <v>338</v>
      </c>
      <c r="G36" s="146">
        <v>1</v>
      </c>
      <c r="H36" s="146">
        <v>1</v>
      </c>
      <c r="I36" s="146">
        <v>1</v>
      </c>
    </row>
    <row r="37" spans="1:9" s="148" customFormat="1" ht="30" customHeight="1">
      <c r="A37" s="67" t="s">
        <v>339</v>
      </c>
      <c r="B37" s="68" t="s">
        <v>340</v>
      </c>
      <c r="C37" s="69" t="s">
        <v>341</v>
      </c>
      <c r="D37" s="70" t="s">
        <v>342</v>
      </c>
      <c r="E37" s="145"/>
      <c r="F37" s="145"/>
      <c r="G37" s="146">
        <v>0.7</v>
      </c>
      <c r="H37" s="146">
        <v>0.2</v>
      </c>
      <c r="I37" s="146" t="s">
        <v>292</v>
      </c>
    </row>
    <row r="38" spans="1:9" s="148" customFormat="1" ht="30" customHeight="1">
      <c r="A38" s="67" t="s">
        <v>339</v>
      </c>
      <c r="B38" s="68" t="s">
        <v>340</v>
      </c>
      <c r="C38" s="69" t="s">
        <v>343</v>
      </c>
      <c r="D38" s="70" t="s">
        <v>344</v>
      </c>
      <c r="E38" s="145"/>
      <c r="F38" s="145"/>
      <c r="G38" s="146">
        <v>0.7</v>
      </c>
      <c r="H38" s="146">
        <v>0.2</v>
      </c>
      <c r="I38" s="146" t="s">
        <v>292</v>
      </c>
    </row>
    <row r="39" spans="1:9" s="148" customFormat="1" ht="30" customHeight="1">
      <c r="A39" s="67" t="s">
        <v>339</v>
      </c>
      <c r="B39" s="68" t="s">
        <v>340</v>
      </c>
      <c r="C39" s="69" t="s">
        <v>345</v>
      </c>
      <c r="D39" s="70" t="s">
        <v>346</v>
      </c>
      <c r="E39" s="145"/>
      <c r="F39" s="145"/>
      <c r="G39" s="146">
        <v>0.7</v>
      </c>
      <c r="H39" s="146">
        <v>0.2</v>
      </c>
      <c r="I39" s="146" t="s">
        <v>292</v>
      </c>
    </row>
    <row r="40" spans="1:9" s="148" customFormat="1" ht="30" customHeight="1">
      <c r="A40" s="67" t="s">
        <v>339</v>
      </c>
      <c r="B40" s="68" t="s">
        <v>340</v>
      </c>
      <c r="C40" s="69" t="s">
        <v>347</v>
      </c>
      <c r="D40" s="70" t="s">
        <v>348</v>
      </c>
      <c r="E40" s="145"/>
      <c r="F40" s="145"/>
      <c r="G40" s="146">
        <v>0.7</v>
      </c>
      <c r="H40" s="146">
        <v>0.2</v>
      </c>
      <c r="I40" s="146" t="s">
        <v>292</v>
      </c>
    </row>
    <row r="41" spans="1:9" s="148" customFormat="1" ht="30" customHeight="1">
      <c r="A41" s="67" t="s">
        <v>349</v>
      </c>
      <c r="B41" s="68" t="s">
        <v>350</v>
      </c>
      <c r="C41" s="69" t="s">
        <v>351</v>
      </c>
      <c r="D41" s="70" t="s">
        <v>352</v>
      </c>
      <c r="E41" s="145"/>
      <c r="F41" s="145"/>
      <c r="G41" s="146">
        <v>0.5</v>
      </c>
      <c r="H41" s="146">
        <v>0.2</v>
      </c>
      <c r="I41" s="146" t="s">
        <v>292</v>
      </c>
    </row>
    <row r="42" spans="1:9" s="148" customFormat="1" ht="30" customHeight="1">
      <c r="A42" s="67" t="s">
        <v>353</v>
      </c>
      <c r="B42" s="68" t="s">
        <v>354</v>
      </c>
      <c r="C42" s="69" t="s">
        <v>355</v>
      </c>
      <c r="D42" s="70" t="s">
        <v>356</v>
      </c>
      <c r="E42" s="145"/>
      <c r="F42" s="145" t="s">
        <v>338</v>
      </c>
      <c r="G42" s="146">
        <v>1</v>
      </c>
      <c r="H42" s="146">
        <v>1</v>
      </c>
      <c r="I42" s="147">
        <v>1</v>
      </c>
    </row>
    <row r="43" spans="1:9" s="148" customFormat="1" ht="30" customHeight="1">
      <c r="A43" s="67" t="s">
        <v>353</v>
      </c>
      <c r="B43" s="68" t="s">
        <v>354</v>
      </c>
      <c r="C43" s="69" t="s">
        <v>357</v>
      </c>
      <c r="D43" s="70" t="s">
        <v>358</v>
      </c>
      <c r="E43" s="145"/>
      <c r="F43" s="145" t="s">
        <v>338</v>
      </c>
      <c r="G43" s="146">
        <v>1</v>
      </c>
      <c r="H43" s="146">
        <v>1</v>
      </c>
      <c r="I43" s="147">
        <v>1</v>
      </c>
    </row>
    <row r="44" spans="1:9" s="148" customFormat="1" ht="30" customHeight="1">
      <c r="A44" s="67" t="s">
        <v>353</v>
      </c>
      <c r="B44" s="68" t="s">
        <v>354</v>
      </c>
      <c r="C44" s="69" t="s">
        <v>359</v>
      </c>
      <c r="D44" s="70" t="s">
        <v>360</v>
      </c>
      <c r="E44" s="144"/>
      <c r="F44" s="145" t="s">
        <v>338</v>
      </c>
      <c r="G44" s="146">
        <v>1</v>
      </c>
      <c r="H44" s="146">
        <v>1</v>
      </c>
      <c r="I44" s="147">
        <v>1</v>
      </c>
    </row>
    <row r="45" spans="1:9" s="148" customFormat="1" ht="30" customHeight="1">
      <c r="A45" s="67" t="s">
        <v>361</v>
      </c>
      <c r="B45" s="68" t="s">
        <v>362</v>
      </c>
      <c r="C45" s="69" t="s">
        <v>363</v>
      </c>
      <c r="D45" s="70" t="s">
        <v>364</v>
      </c>
      <c r="E45" s="145" t="s">
        <v>295</v>
      </c>
      <c r="F45" s="145"/>
      <c r="G45" s="147">
        <v>0.95</v>
      </c>
      <c r="H45" s="147">
        <v>0.85</v>
      </c>
      <c r="I45" s="147" t="s">
        <v>292</v>
      </c>
    </row>
    <row r="46" spans="1:9" s="148" customFormat="1" ht="30" customHeight="1">
      <c r="A46" s="67" t="s">
        <v>361</v>
      </c>
      <c r="B46" s="68" t="s">
        <v>362</v>
      </c>
      <c r="C46" s="69" t="s">
        <v>365</v>
      </c>
      <c r="D46" s="70" t="s">
        <v>366</v>
      </c>
      <c r="E46" s="145" t="s">
        <v>295</v>
      </c>
      <c r="F46" s="145"/>
      <c r="G46" s="147">
        <v>0.95</v>
      </c>
      <c r="H46" s="147">
        <v>0.85</v>
      </c>
      <c r="I46" s="147" t="s">
        <v>292</v>
      </c>
    </row>
    <row r="47" spans="1:9" s="148" customFormat="1" ht="30" customHeight="1">
      <c r="A47" s="67" t="s">
        <v>367</v>
      </c>
      <c r="B47" s="68" t="s">
        <v>368</v>
      </c>
      <c r="C47" s="69" t="s">
        <v>369</v>
      </c>
      <c r="D47" s="70" t="s">
        <v>370</v>
      </c>
      <c r="E47" s="145" t="s">
        <v>295</v>
      </c>
      <c r="F47" s="145"/>
      <c r="G47" s="147">
        <v>0.95</v>
      </c>
      <c r="H47" s="147">
        <v>0.85</v>
      </c>
      <c r="I47" s="147" t="s">
        <v>292</v>
      </c>
    </row>
    <row r="48" spans="1:9" s="148" customFormat="1" ht="30" customHeight="1">
      <c r="A48" s="67" t="s">
        <v>371</v>
      </c>
      <c r="B48" s="68" t="s">
        <v>372</v>
      </c>
      <c r="C48" s="69" t="s">
        <v>373</v>
      </c>
      <c r="D48" s="70" t="s">
        <v>374</v>
      </c>
      <c r="E48" s="145"/>
      <c r="F48" s="145"/>
      <c r="G48" s="147">
        <v>0.5</v>
      </c>
      <c r="H48" s="147">
        <v>0.2</v>
      </c>
      <c r="I48" s="146" t="s">
        <v>292</v>
      </c>
    </row>
    <row r="49" spans="1:9" s="148" customFormat="1" ht="30" customHeight="1">
      <c r="A49" s="67" t="s">
        <v>371</v>
      </c>
      <c r="B49" s="68" t="s">
        <v>372</v>
      </c>
      <c r="C49" s="69" t="s">
        <v>375</v>
      </c>
      <c r="D49" s="70" t="s">
        <v>376</v>
      </c>
      <c r="E49" s="145"/>
      <c r="F49" s="145"/>
      <c r="G49" s="147">
        <v>0.5</v>
      </c>
      <c r="H49" s="147">
        <v>0.2</v>
      </c>
      <c r="I49" s="146" t="s">
        <v>292</v>
      </c>
    </row>
    <row r="50" spans="1:9" s="148" customFormat="1" ht="30" customHeight="1">
      <c r="A50" s="67" t="s">
        <v>126</v>
      </c>
      <c r="B50" s="68" t="s">
        <v>127</v>
      </c>
      <c r="C50" s="71" t="s">
        <v>377</v>
      </c>
      <c r="D50" s="70" t="s">
        <v>378</v>
      </c>
      <c r="E50" s="145"/>
      <c r="F50" s="145"/>
      <c r="G50" s="147">
        <v>0.5</v>
      </c>
      <c r="H50" s="147">
        <v>0.2</v>
      </c>
      <c r="I50" s="146" t="s">
        <v>292</v>
      </c>
    </row>
    <row r="51" spans="1:9" s="148" customFormat="1" ht="30" customHeight="1">
      <c r="A51" s="67" t="s">
        <v>126</v>
      </c>
      <c r="B51" s="68" t="s">
        <v>127</v>
      </c>
      <c r="C51" s="71" t="s">
        <v>379</v>
      </c>
      <c r="D51" s="70" t="s">
        <v>380</v>
      </c>
      <c r="E51" s="145"/>
      <c r="F51" s="145"/>
      <c r="G51" s="147">
        <v>0.5</v>
      </c>
      <c r="H51" s="147">
        <v>0.2</v>
      </c>
      <c r="I51" s="146" t="s">
        <v>292</v>
      </c>
    </row>
    <row r="52" spans="1:9" s="148" customFormat="1" ht="30" customHeight="1">
      <c r="A52" s="67" t="s">
        <v>126</v>
      </c>
      <c r="B52" s="68" t="s">
        <v>127</v>
      </c>
      <c r="C52" s="69" t="s">
        <v>381</v>
      </c>
      <c r="D52" s="70" t="s">
        <v>382</v>
      </c>
      <c r="E52" s="145"/>
      <c r="F52" s="145"/>
      <c r="G52" s="147">
        <v>0.5</v>
      </c>
      <c r="H52" s="147">
        <v>0.2</v>
      </c>
      <c r="I52" s="146" t="s">
        <v>292</v>
      </c>
    </row>
    <row r="53" spans="1:9" s="148" customFormat="1" ht="30" customHeight="1">
      <c r="A53" s="67" t="s">
        <v>126</v>
      </c>
      <c r="B53" s="68" t="s">
        <v>127</v>
      </c>
      <c r="C53" s="71" t="s">
        <v>383</v>
      </c>
      <c r="D53" s="70" t="s">
        <v>384</v>
      </c>
      <c r="E53" s="145"/>
      <c r="F53" s="145"/>
      <c r="G53" s="147">
        <v>0.5</v>
      </c>
      <c r="H53" s="147">
        <v>0.2</v>
      </c>
      <c r="I53" s="146" t="s">
        <v>292</v>
      </c>
    </row>
    <row r="54" spans="1:9" s="148" customFormat="1" ht="30" customHeight="1">
      <c r="A54" s="67" t="s">
        <v>126</v>
      </c>
      <c r="B54" s="68" t="s">
        <v>127</v>
      </c>
      <c r="C54" s="71" t="s">
        <v>385</v>
      </c>
      <c r="D54" s="70" t="s">
        <v>386</v>
      </c>
      <c r="E54" s="145"/>
      <c r="F54" s="145"/>
      <c r="G54" s="147">
        <v>0.5</v>
      </c>
      <c r="H54" s="147">
        <v>0.2</v>
      </c>
      <c r="I54" s="146" t="s">
        <v>292</v>
      </c>
    </row>
    <row r="55" spans="1:9" s="148" customFormat="1" ht="30" customHeight="1">
      <c r="A55" s="67" t="s">
        <v>126</v>
      </c>
      <c r="B55" s="68" t="s">
        <v>127</v>
      </c>
      <c r="C55" s="71" t="s">
        <v>387</v>
      </c>
      <c r="D55" s="70" t="s">
        <v>388</v>
      </c>
      <c r="E55" s="144"/>
      <c r="F55" s="145"/>
      <c r="G55" s="146" t="s">
        <v>292</v>
      </c>
      <c r="H55" s="146" t="s">
        <v>292</v>
      </c>
      <c r="I55" s="146" t="s">
        <v>292</v>
      </c>
    </row>
    <row r="56" spans="1:9" s="148" customFormat="1" ht="30" customHeight="1">
      <c r="A56" s="67" t="s">
        <v>126</v>
      </c>
      <c r="B56" s="68" t="s">
        <v>127</v>
      </c>
      <c r="C56" s="71" t="s">
        <v>389</v>
      </c>
      <c r="D56" s="70" t="s">
        <v>390</v>
      </c>
      <c r="E56" s="145"/>
      <c r="F56" s="145"/>
      <c r="G56" s="146" t="s">
        <v>292</v>
      </c>
      <c r="H56" s="146" t="s">
        <v>292</v>
      </c>
      <c r="I56" s="146" t="s">
        <v>292</v>
      </c>
    </row>
    <row r="57" spans="1:9" s="148" customFormat="1" ht="30" customHeight="1">
      <c r="A57" s="67" t="s">
        <v>126</v>
      </c>
      <c r="B57" s="68" t="s">
        <v>127</v>
      </c>
      <c r="C57" s="69" t="s">
        <v>128</v>
      </c>
      <c r="D57" s="70" t="s">
        <v>391</v>
      </c>
      <c r="E57" s="145"/>
      <c r="F57" s="145"/>
      <c r="G57" s="146" t="s">
        <v>292</v>
      </c>
      <c r="H57" s="146" t="s">
        <v>292</v>
      </c>
      <c r="I57" s="146" t="s">
        <v>292</v>
      </c>
    </row>
    <row r="58" spans="1:9" s="148" customFormat="1" ht="30" customHeight="1">
      <c r="A58" s="67" t="s">
        <v>126</v>
      </c>
      <c r="B58" s="68" t="s">
        <v>127</v>
      </c>
      <c r="C58" s="69" t="s">
        <v>392</v>
      </c>
      <c r="D58" s="70" t="s">
        <v>393</v>
      </c>
      <c r="E58" s="145"/>
      <c r="F58" s="145"/>
      <c r="G58" s="146" t="s">
        <v>292</v>
      </c>
      <c r="H58" s="146" t="s">
        <v>292</v>
      </c>
      <c r="I58" s="146" t="s">
        <v>292</v>
      </c>
    </row>
    <row r="59" spans="1:9" s="148" customFormat="1" ht="30" customHeight="1">
      <c r="A59" s="67" t="s">
        <v>126</v>
      </c>
      <c r="B59" s="68" t="s">
        <v>127</v>
      </c>
      <c r="C59" s="71" t="s">
        <v>394</v>
      </c>
      <c r="D59" s="70" t="s">
        <v>395</v>
      </c>
      <c r="E59" s="145"/>
      <c r="F59" s="145"/>
      <c r="G59" s="146" t="s">
        <v>292</v>
      </c>
      <c r="H59" s="146" t="s">
        <v>292</v>
      </c>
      <c r="I59" s="146" t="s">
        <v>292</v>
      </c>
    </row>
    <row r="60" spans="1:9" s="148" customFormat="1" ht="30" customHeight="1">
      <c r="A60" s="67" t="s">
        <v>126</v>
      </c>
      <c r="B60" s="68" t="s">
        <v>127</v>
      </c>
      <c r="C60" s="71" t="s">
        <v>129</v>
      </c>
      <c r="D60" s="70" t="s">
        <v>396</v>
      </c>
      <c r="E60" s="145"/>
      <c r="F60" s="145"/>
      <c r="G60" s="146" t="s">
        <v>292</v>
      </c>
      <c r="H60" s="146" t="s">
        <v>292</v>
      </c>
      <c r="I60" s="146" t="s">
        <v>292</v>
      </c>
    </row>
    <row r="61" spans="1:9" s="148" customFormat="1" ht="30" customHeight="1">
      <c r="A61" s="67" t="s">
        <v>126</v>
      </c>
      <c r="B61" s="68" t="s">
        <v>127</v>
      </c>
      <c r="C61" s="71" t="s">
        <v>130</v>
      </c>
      <c r="D61" s="70" t="s">
        <v>397</v>
      </c>
      <c r="E61" s="145"/>
      <c r="F61" s="145"/>
      <c r="G61" s="146" t="s">
        <v>292</v>
      </c>
      <c r="H61" s="146" t="s">
        <v>292</v>
      </c>
      <c r="I61" s="146" t="s">
        <v>292</v>
      </c>
    </row>
    <row r="62" spans="1:9" s="148" customFormat="1" ht="30" customHeight="1">
      <c r="A62" s="67" t="s">
        <v>126</v>
      </c>
      <c r="B62" s="68" t="s">
        <v>127</v>
      </c>
      <c r="C62" s="69" t="s">
        <v>398</v>
      </c>
      <c r="D62" s="70" t="s">
        <v>399</v>
      </c>
      <c r="E62" s="145"/>
      <c r="F62" s="145"/>
      <c r="G62" s="146" t="s">
        <v>292</v>
      </c>
      <c r="H62" s="146" t="s">
        <v>292</v>
      </c>
      <c r="I62" s="146" t="s">
        <v>292</v>
      </c>
    </row>
    <row r="63" spans="1:9" s="148" customFormat="1" ht="30" customHeight="1">
      <c r="A63" s="67" t="s">
        <v>126</v>
      </c>
      <c r="B63" s="68" t="s">
        <v>127</v>
      </c>
      <c r="C63" s="69" t="s">
        <v>400</v>
      </c>
      <c r="D63" s="70" t="s">
        <v>401</v>
      </c>
      <c r="E63" s="145"/>
      <c r="F63" s="145"/>
      <c r="G63" s="146" t="s">
        <v>292</v>
      </c>
      <c r="H63" s="146" t="s">
        <v>292</v>
      </c>
      <c r="I63" s="146" t="s">
        <v>292</v>
      </c>
    </row>
    <row r="64" spans="1:9" s="148" customFormat="1" ht="30" customHeight="1">
      <c r="A64" s="67" t="s">
        <v>402</v>
      </c>
      <c r="B64" s="68" t="s">
        <v>403</v>
      </c>
      <c r="C64" s="71" t="s">
        <v>404</v>
      </c>
      <c r="D64" s="70" t="s">
        <v>405</v>
      </c>
      <c r="E64" s="145"/>
      <c r="F64" s="145"/>
      <c r="G64" s="147">
        <v>0.65</v>
      </c>
      <c r="H64" s="147">
        <v>0.2</v>
      </c>
      <c r="I64" s="146" t="s">
        <v>292</v>
      </c>
    </row>
    <row r="65" spans="1:9" s="148" customFormat="1" ht="30" customHeight="1">
      <c r="A65" s="67" t="s">
        <v>402</v>
      </c>
      <c r="B65" s="68" t="s">
        <v>403</v>
      </c>
      <c r="C65" s="71" t="s">
        <v>406</v>
      </c>
      <c r="D65" s="70" t="s">
        <v>407</v>
      </c>
      <c r="E65" s="145" t="s">
        <v>295</v>
      </c>
      <c r="F65" s="145"/>
      <c r="G65" s="147">
        <v>0.95</v>
      </c>
      <c r="H65" s="147">
        <v>0.85</v>
      </c>
      <c r="I65" s="147" t="s">
        <v>292</v>
      </c>
    </row>
    <row r="66" spans="1:9" s="148" customFormat="1" ht="30" customHeight="1">
      <c r="A66" s="67" t="s">
        <v>408</v>
      </c>
      <c r="B66" s="68" t="s">
        <v>409</v>
      </c>
      <c r="C66" s="71" t="s">
        <v>410</v>
      </c>
      <c r="D66" s="70" t="s">
        <v>411</v>
      </c>
      <c r="E66" s="145" t="s">
        <v>295</v>
      </c>
      <c r="F66" s="145"/>
      <c r="G66" s="147">
        <v>0.95</v>
      </c>
      <c r="H66" s="147">
        <v>0.85</v>
      </c>
      <c r="I66" s="147" t="s">
        <v>292</v>
      </c>
    </row>
    <row r="67" spans="1:9" s="148" customFormat="1" ht="30" customHeight="1">
      <c r="A67" s="67" t="s">
        <v>408</v>
      </c>
      <c r="B67" s="68" t="s">
        <v>409</v>
      </c>
      <c r="C67" s="71" t="s">
        <v>412</v>
      </c>
      <c r="D67" s="70" t="s">
        <v>413</v>
      </c>
      <c r="E67" s="145" t="s">
        <v>295</v>
      </c>
      <c r="F67" s="145"/>
      <c r="G67" s="147">
        <v>0.95</v>
      </c>
      <c r="H67" s="147">
        <v>0.85</v>
      </c>
      <c r="I67" s="147" t="s">
        <v>292</v>
      </c>
    </row>
    <row r="68" spans="1:9" s="148" customFormat="1" ht="30" customHeight="1">
      <c r="A68" s="67" t="s">
        <v>414</v>
      </c>
      <c r="B68" s="68" t="s">
        <v>170</v>
      </c>
      <c r="C68" s="71" t="s">
        <v>415</v>
      </c>
      <c r="D68" s="70" t="s">
        <v>416</v>
      </c>
      <c r="E68" s="145"/>
      <c r="F68" s="145"/>
      <c r="G68" s="146">
        <v>0.5</v>
      </c>
      <c r="H68" s="146">
        <v>0.2</v>
      </c>
      <c r="I68" s="146" t="s">
        <v>292</v>
      </c>
    </row>
    <row r="69" spans="1:9" s="148" customFormat="1" ht="30" customHeight="1">
      <c r="A69" s="67" t="s">
        <v>414</v>
      </c>
      <c r="B69" s="68" t="s">
        <v>170</v>
      </c>
      <c r="C69" s="69" t="s">
        <v>417</v>
      </c>
      <c r="D69" s="70" t="s">
        <v>418</v>
      </c>
      <c r="E69" s="144"/>
      <c r="F69" s="145" t="s">
        <v>338</v>
      </c>
      <c r="G69" s="146">
        <v>0.5</v>
      </c>
      <c r="H69" s="146">
        <v>0.25</v>
      </c>
      <c r="I69" s="147">
        <v>1</v>
      </c>
    </row>
    <row r="70" spans="1:9" s="148" customFormat="1" ht="30" customHeight="1">
      <c r="A70" s="67" t="s">
        <v>414</v>
      </c>
      <c r="B70" s="68" t="s">
        <v>170</v>
      </c>
      <c r="C70" s="71" t="s">
        <v>419</v>
      </c>
      <c r="D70" s="70" t="s">
        <v>420</v>
      </c>
      <c r="E70" s="145"/>
      <c r="F70" s="145" t="s">
        <v>338</v>
      </c>
      <c r="G70" s="146">
        <v>0.5</v>
      </c>
      <c r="H70" s="146">
        <v>0.25</v>
      </c>
      <c r="I70" s="146">
        <v>1</v>
      </c>
    </row>
    <row r="71" spans="1:9" s="148" customFormat="1" ht="30" customHeight="1">
      <c r="A71" s="67" t="s">
        <v>421</v>
      </c>
      <c r="B71" s="68" t="s">
        <v>422</v>
      </c>
      <c r="C71" s="71" t="s">
        <v>423</v>
      </c>
      <c r="D71" s="70" t="s">
        <v>424</v>
      </c>
      <c r="E71" s="145"/>
      <c r="F71" s="145"/>
      <c r="G71" s="146">
        <v>0.5</v>
      </c>
      <c r="H71" s="146">
        <v>0.2</v>
      </c>
      <c r="I71" s="146" t="s">
        <v>292</v>
      </c>
    </row>
    <row r="72" spans="1:9" s="148" customFormat="1" ht="30" customHeight="1">
      <c r="A72" s="67" t="s">
        <v>421</v>
      </c>
      <c r="B72" s="68" t="s">
        <v>422</v>
      </c>
      <c r="C72" s="69" t="s">
        <v>425</v>
      </c>
      <c r="D72" s="70" t="s">
        <v>426</v>
      </c>
      <c r="E72" s="145" t="s">
        <v>295</v>
      </c>
      <c r="F72" s="145"/>
      <c r="G72" s="147">
        <v>0.95</v>
      </c>
      <c r="H72" s="147">
        <v>0.85</v>
      </c>
      <c r="I72" s="147" t="s">
        <v>292</v>
      </c>
    </row>
    <row r="73" spans="1:9" s="148" customFormat="1" ht="30" customHeight="1">
      <c r="A73" s="67" t="s">
        <v>427</v>
      </c>
      <c r="B73" s="68" t="s">
        <v>428</v>
      </c>
      <c r="C73" s="71" t="s">
        <v>429</v>
      </c>
      <c r="D73" s="70" t="s">
        <v>430</v>
      </c>
      <c r="E73" s="145"/>
      <c r="F73" s="145"/>
      <c r="G73" s="146">
        <v>0.5</v>
      </c>
      <c r="H73" s="146">
        <v>0.2</v>
      </c>
      <c r="I73" s="146" t="s">
        <v>292</v>
      </c>
    </row>
    <row r="74" spans="1:9" s="148" customFormat="1" ht="45" customHeight="1">
      <c r="A74" s="67" t="s">
        <v>427</v>
      </c>
      <c r="B74" s="68" t="s">
        <v>428</v>
      </c>
      <c r="C74" s="71" t="s">
        <v>431</v>
      </c>
      <c r="D74" s="70" t="s">
        <v>432</v>
      </c>
      <c r="E74" s="145"/>
      <c r="F74" s="145"/>
      <c r="G74" s="146">
        <v>0.5</v>
      </c>
      <c r="H74" s="146">
        <v>0.2</v>
      </c>
      <c r="I74" s="146" t="s">
        <v>292</v>
      </c>
    </row>
    <row r="75" spans="1:9" s="148" customFormat="1" ht="30" customHeight="1">
      <c r="A75" s="67" t="s">
        <v>427</v>
      </c>
      <c r="B75" s="68" t="s">
        <v>428</v>
      </c>
      <c r="C75" s="71" t="s">
        <v>433</v>
      </c>
      <c r="D75" s="70" t="s">
        <v>434</v>
      </c>
      <c r="E75" s="145" t="s">
        <v>295</v>
      </c>
      <c r="F75" s="145"/>
      <c r="G75" s="147">
        <v>0.95</v>
      </c>
      <c r="H75" s="147">
        <v>0.85</v>
      </c>
      <c r="I75" s="147" t="s">
        <v>292</v>
      </c>
    </row>
    <row r="76" spans="1:9" s="148" customFormat="1" ht="30" customHeight="1">
      <c r="A76" s="67" t="s">
        <v>427</v>
      </c>
      <c r="B76" s="68" t="s">
        <v>428</v>
      </c>
      <c r="C76" s="69" t="s">
        <v>435</v>
      </c>
      <c r="D76" s="70" t="s">
        <v>436</v>
      </c>
      <c r="E76" s="145"/>
      <c r="F76" s="145"/>
      <c r="G76" s="146">
        <v>0.8</v>
      </c>
      <c r="H76" s="146">
        <v>0.25</v>
      </c>
      <c r="I76" s="146" t="s">
        <v>292</v>
      </c>
    </row>
    <row r="77" spans="1:9" s="148" customFormat="1" ht="30" customHeight="1">
      <c r="A77" s="67" t="s">
        <v>131</v>
      </c>
      <c r="B77" s="68" t="s">
        <v>132</v>
      </c>
      <c r="C77" s="69" t="s">
        <v>437</v>
      </c>
      <c r="D77" s="70" t="s">
        <v>438</v>
      </c>
      <c r="E77" s="145" t="s">
        <v>295</v>
      </c>
      <c r="F77" s="145"/>
      <c r="G77" s="147">
        <v>0.95</v>
      </c>
      <c r="H77" s="147">
        <v>0.85</v>
      </c>
      <c r="I77" s="147" t="s">
        <v>292</v>
      </c>
    </row>
    <row r="78" spans="1:9" s="148" customFormat="1" ht="30" customHeight="1">
      <c r="A78" s="67" t="s">
        <v>131</v>
      </c>
      <c r="B78" s="68" t="s">
        <v>132</v>
      </c>
      <c r="C78" s="69" t="s">
        <v>439</v>
      </c>
      <c r="D78" s="70" t="s">
        <v>440</v>
      </c>
      <c r="E78" s="145" t="s">
        <v>295</v>
      </c>
      <c r="F78" s="145"/>
      <c r="G78" s="147">
        <v>0.95</v>
      </c>
      <c r="H78" s="147">
        <v>0.85</v>
      </c>
      <c r="I78" s="147" t="s">
        <v>292</v>
      </c>
    </row>
    <row r="79" spans="1:9" s="148" customFormat="1" ht="30" customHeight="1">
      <c r="A79" s="67" t="s">
        <v>131</v>
      </c>
      <c r="B79" s="68" t="s">
        <v>132</v>
      </c>
      <c r="C79" s="69" t="s">
        <v>441</v>
      </c>
      <c r="D79" s="70" t="s">
        <v>442</v>
      </c>
      <c r="E79" s="145" t="s">
        <v>295</v>
      </c>
      <c r="F79" s="145" t="s">
        <v>289</v>
      </c>
      <c r="G79" s="146">
        <v>1</v>
      </c>
      <c r="H79" s="146">
        <v>0.9</v>
      </c>
      <c r="I79" s="146">
        <v>1</v>
      </c>
    </row>
    <row r="80" spans="1:9" s="148" customFormat="1" ht="42.75">
      <c r="A80" s="67" t="s">
        <v>131</v>
      </c>
      <c r="B80" s="68" t="s">
        <v>132</v>
      </c>
      <c r="C80" s="69" t="s">
        <v>443</v>
      </c>
      <c r="D80" s="70" t="s">
        <v>444</v>
      </c>
      <c r="E80" s="145"/>
      <c r="F80" s="145" t="s">
        <v>289</v>
      </c>
      <c r="G80" s="146">
        <v>0.5</v>
      </c>
      <c r="H80" s="146">
        <v>0.25</v>
      </c>
      <c r="I80" s="146">
        <v>1</v>
      </c>
    </row>
    <row r="81" spans="1:9" s="148" customFormat="1" ht="30" customHeight="1">
      <c r="A81" s="67" t="s">
        <v>131</v>
      </c>
      <c r="B81" s="68" t="s">
        <v>132</v>
      </c>
      <c r="C81" s="71" t="s">
        <v>445</v>
      </c>
      <c r="D81" s="70" t="s">
        <v>446</v>
      </c>
      <c r="E81" s="145"/>
      <c r="F81" s="145"/>
      <c r="G81" s="146">
        <v>0.8</v>
      </c>
      <c r="H81" s="146">
        <v>0.5</v>
      </c>
      <c r="I81" s="146" t="s">
        <v>292</v>
      </c>
    </row>
    <row r="82" spans="1:9" s="148" customFormat="1" ht="30" customHeight="1">
      <c r="A82" s="67" t="s">
        <v>131</v>
      </c>
      <c r="B82" s="68" t="s">
        <v>132</v>
      </c>
      <c r="C82" s="71" t="s">
        <v>447</v>
      </c>
      <c r="D82" s="70" t="s">
        <v>448</v>
      </c>
      <c r="E82" s="145"/>
      <c r="F82" s="145"/>
      <c r="G82" s="146">
        <v>0.8</v>
      </c>
      <c r="H82" s="146">
        <v>0.5</v>
      </c>
      <c r="I82" s="146" t="s">
        <v>292</v>
      </c>
    </row>
    <row r="83" spans="1:9" s="148" customFormat="1" ht="30" customHeight="1">
      <c r="A83" s="67" t="s">
        <v>131</v>
      </c>
      <c r="B83" s="68" t="s">
        <v>132</v>
      </c>
      <c r="C83" s="69" t="s">
        <v>449</v>
      </c>
      <c r="D83" s="70" t="s">
        <v>450</v>
      </c>
      <c r="E83" s="145"/>
      <c r="F83" s="145"/>
      <c r="G83" s="146">
        <v>0.8</v>
      </c>
      <c r="H83" s="146" t="s">
        <v>292</v>
      </c>
      <c r="I83" s="146" t="s">
        <v>292</v>
      </c>
    </row>
    <row r="84" spans="1:9" s="148" customFormat="1" ht="30" customHeight="1">
      <c r="A84" s="67" t="s">
        <v>131</v>
      </c>
      <c r="B84" s="68" t="s">
        <v>132</v>
      </c>
      <c r="C84" s="69" t="s">
        <v>451</v>
      </c>
      <c r="D84" s="70" t="s">
        <v>452</v>
      </c>
      <c r="E84" s="145"/>
      <c r="F84" s="145"/>
      <c r="G84" s="146">
        <v>0.8</v>
      </c>
      <c r="H84" s="146" t="s">
        <v>292</v>
      </c>
      <c r="I84" s="146" t="s">
        <v>292</v>
      </c>
    </row>
    <row r="85" spans="1:9" s="148" customFormat="1" ht="30" customHeight="1">
      <c r="A85" s="67" t="s">
        <v>131</v>
      </c>
      <c r="B85" s="68" t="s">
        <v>132</v>
      </c>
      <c r="C85" s="69" t="s">
        <v>453</v>
      </c>
      <c r="D85" s="70" t="s">
        <v>454</v>
      </c>
      <c r="E85" s="145"/>
      <c r="F85" s="145"/>
      <c r="G85" s="146">
        <v>0.8</v>
      </c>
      <c r="H85" s="146">
        <v>0.5</v>
      </c>
      <c r="I85" s="146" t="s">
        <v>292</v>
      </c>
    </row>
    <row r="86" spans="1:9" s="148" customFormat="1" ht="30" customHeight="1">
      <c r="A86" s="67" t="s">
        <v>131</v>
      </c>
      <c r="B86" s="68" t="s">
        <v>132</v>
      </c>
      <c r="C86" s="71" t="s">
        <v>455</v>
      </c>
      <c r="D86" s="70" t="s">
        <v>456</v>
      </c>
      <c r="E86" s="145"/>
      <c r="F86" s="145"/>
      <c r="G86" s="146">
        <v>0.8</v>
      </c>
      <c r="H86" s="146" t="s">
        <v>292</v>
      </c>
      <c r="I86" s="146" t="s">
        <v>292</v>
      </c>
    </row>
    <row r="87" spans="1:9" s="148" customFormat="1" ht="30" customHeight="1">
      <c r="A87" s="67" t="s">
        <v>131</v>
      </c>
      <c r="B87" s="68" t="s">
        <v>132</v>
      </c>
      <c r="C87" s="71" t="s">
        <v>457</v>
      </c>
      <c r="D87" s="70" t="s">
        <v>458</v>
      </c>
      <c r="E87" s="145"/>
      <c r="F87" s="145"/>
      <c r="G87" s="146">
        <v>0.8</v>
      </c>
      <c r="H87" s="146" t="s">
        <v>292</v>
      </c>
      <c r="I87" s="146" t="s">
        <v>292</v>
      </c>
    </row>
    <row r="88" spans="1:9" s="148" customFormat="1" ht="30" customHeight="1">
      <c r="A88" s="67" t="s">
        <v>131</v>
      </c>
      <c r="B88" s="68" t="s">
        <v>132</v>
      </c>
      <c r="C88" s="69" t="s">
        <v>459</v>
      </c>
      <c r="D88" s="149" t="s">
        <v>460</v>
      </c>
      <c r="E88" s="145"/>
      <c r="F88" s="145" t="s">
        <v>289</v>
      </c>
      <c r="G88" s="146" t="s">
        <v>461</v>
      </c>
      <c r="H88" s="146" t="s">
        <v>292</v>
      </c>
      <c r="I88" s="146" t="s">
        <v>292</v>
      </c>
    </row>
    <row r="89" spans="1:9" s="148" customFormat="1" ht="30" customHeight="1">
      <c r="A89" s="67" t="s">
        <v>131</v>
      </c>
      <c r="B89" s="68" t="s">
        <v>132</v>
      </c>
      <c r="C89" s="69" t="s">
        <v>462</v>
      </c>
      <c r="D89" s="70" t="s">
        <v>463</v>
      </c>
      <c r="E89" s="145"/>
      <c r="F89" s="145"/>
      <c r="G89" s="146">
        <v>0.8</v>
      </c>
      <c r="H89" s="146">
        <v>0.5</v>
      </c>
      <c r="I89" s="146" t="s">
        <v>292</v>
      </c>
    </row>
    <row r="90" spans="1:9" s="148" customFormat="1" ht="30" customHeight="1">
      <c r="A90" s="67" t="s">
        <v>131</v>
      </c>
      <c r="B90" s="68" t="s">
        <v>132</v>
      </c>
      <c r="C90" s="69" t="s">
        <v>464</v>
      </c>
      <c r="D90" s="70" t="s">
        <v>465</v>
      </c>
      <c r="E90" s="145"/>
      <c r="F90" s="145"/>
      <c r="G90" s="146">
        <v>0.8</v>
      </c>
      <c r="H90" s="146">
        <v>0.5</v>
      </c>
      <c r="I90" s="146" t="s">
        <v>292</v>
      </c>
    </row>
    <row r="91" spans="1:9" s="148" customFormat="1" ht="30" customHeight="1">
      <c r="A91" s="67" t="s">
        <v>131</v>
      </c>
      <c r="B91" s="68" t="s">
        <v>132</v>
      </c>
      <c r="C91" s="69" t="s">
        <v>466</v>
      </c>
      <c r="D91" s="70" t="s">
        <v>467</v>
      </c>
      <c r="E91" s="145"/>
      <c r="F91" s="145"/>
      <c r="G91" s="146">
        <v>0.8</v>
      </c>
      <c r="H91" s="146">
        <v>0.5</v>
      </c>
      <c r="I91" s="146" t="s">
        <v>292</v>
      </c>
    </row>
    <row r="92" spans="1:9" s="148" customFormat="1" ht="30" customHeight="1">
      <c r="A92" s="67" t="s">
        <v>131</v>
      </c>
      <c r="B92" s="68" t="s">
        <v>132</v>
      </c>
      <c r="C92" s="69" t="s">
        <v>468</v>
      </c>
      <c r="D92" s="70" t="s">
        <v>469</v>
      </c>
      <c r="E92" s="145"/>
      <c r="F92" s="145"/>
      <c r="G92" s="146">
        <v>0.8</v>
      </c>
      <c r="H92" s="146">
        <v>0.5</v>
      </c>
      <c r="I92" s="146" t="s">
        <v>292</v>
      </c>
    </row>
    <row r="93" spans="1:9" s="148" customFormat="1" ht="30" customHeight="1">
      <c r="A93" s="67" t="s">
        <v>131</v>
      </c>
      <c r="B93" s="68" t="s">
        <v>132</v>
      </c>
      <c r="C93" s="69" t="s">
        <v>470</v>
      </c>
      <c r="D93" s="70" t="s">
        <v>471</v>
      </c>
      <c r="E93" s="145"/>
      <c r="F93" s="145" t="s">
        <v>289</v>
      </c>
      <c r="G93" s="146" t="s">
        <v>292</v>
      </c>
      <c r="H93" s="146">
        <v>0.2</v>
      </c>
      <c r="I93" s="146">
        <v>1</v>
      </c>
    </row>
    <row r="94" spans="1:9" s="148" customFormat="1" ht="30" customHeight="1">
      <c r="A94" s="67" t="s">
        <v>131</v>
      </c>
      <c r="B94" s="68" t="s">
        <v>132</v>
      </c>
      <c r="C94" s="69" t="s">
        <v>472</v>
      </c>
      <c r="D94" s="70" t="s">
        <v>473</v>
      </c>
      <c r="E94" s="145"/>
      <c r="F94" s="145"/>
      <c r="G94" s="146">
        <v>0.8</v>
      </c>
      <c r="H94" s="146" t="s">
        <v>292</v>
      </c>
      <c r="I94" s="146" t="s">
        <v>292</v>
      </c>
    </row>
    <row r="95" spans="1:9" s="148" customFormat="1" ht="30" customHeight="1">
      <c r="A95" s="67" t="s">
        <v>131</v>
      </c>
      <c r="B95" s="68" t="s">
        <v>132</v>
      </c>
      <c r="C95" s="69" t="s">
        <v>474</v>
      </c>
      <c r="D95" s="70" t="s">
        <v>475</v>
      </c>
      <c r="E95" s="145"/>
      <c r="F95" s="145"/>
      <c r="G95" s="146">
        <v>0.8</v>
      </c>
      <c r="H95" s="146" t="s">
        <v>292</v>
      </c>
      <c r="I95" s="146" t="s">
        <v>292</v>
      </c>
    </row>
    <row r="96" spans="1:9" s="148" customFormat="1" ht="30" customHeight="1">
      <c r="A96" s="67" t="s">
        <v>131</v>
      </c>
      <c r="B96" s="68" t="s">
        <v>132</v>
      </c>
      <c r="C96" s="69" t="s">
        <v>476</v>
      </c>
      <c r="D96" s="70" t="s">
        <v>477</v>
      </c>
      <c r="E96" s="145"/>
      <c r="F96" s="145"/>
      <c r="G96" s="146">
        <v>0.8</v>
      </c>
      <c r="H96" s="146" t="s">
        <v>292</v>
      </c>
      <c r="I96" s="146" t="s">
        <v>292</v>
      </c>
    </row>
    <row r="97" spans="1:9" s="148" customFormat="1" ht="30" customHeight="1">
      <c r="A97" s="67" t="s">
        <v>131</v>
      </c>
      <c r="B97" s="68" t="s">
        <v>132</v>
      </c>
      <c r="C97" s="69" t="s">
        <v>478</v>
      </c>
      <c r="D97" s="70" t="s">
        <v>479</v>
      </c>
      <c r="E97" s="145"/>
      <c r="F97" s="145" t="s">
        <v>289</v>
      </c>
      <c r="G97" s="146" t="s">
        <v>292</v>
      </c>
      <c r="H97" s="146">
        <v>0.5</v>
      </c>
      <c r="I97" s="146">
        <v>1</v>
      </c>
    </row>
    <row r="98" spans="1:9" s="148" customFormat="1" ht="30" customHeight="1">
      <c r="A98" s="67" t="s">
        <v>131</v>
      </c>
      <c r="B98" s="68" t="s">
        <v>132</v>
      </c>
      <c r="C98" s="69" t="s">
        <v>480</v>
      </c>
      <c r="D98" s="70" t="s">
        <v>481</v>
      </c>
      <c r="E98" s="145"/>
      <c r="F98" s="145"/>
      <c r="G98" s="146">
        <v>0.8</v>
      </c>
      <c r="H98" s="146" t="s">
        <v>292</v>
      </c>
      <c r="I98" s="146" t="s">
        <v>292</v>
      </c>
    </row>
    <row r="99" spans="1:9" s="148" customFormat="1" ht="30" customHeight="1">
      <c r="A99" s="67" t="s">
        <v>131</v>
      </c>
      <c r="B99" s="68" t="s">
        <v>132</v>
      </c>
      <c r="C99" s="69" t="s">
        <v>482</v>
      </c>
      <c r="D99" s="70" t="s">
        <v>483</v>
      </c>
      <c r="E99" s="145"/>
      <c r="F99" s="145"/>
      <c r="G99" s="146">
        <v>0.8</v>
      </c>
      <c r="H99" s="146" t="s">
        <v>292</v>
      </c>
      <c r="I99" s="146" t="s">
        <v>292</v>
      </c>
    </row>
    <row r="100" spans="1:9" s="148" customFormat="1" ht="30" customHeight="1">
      <c r="A100" s="67" t="s">
        <v>131</v>
      </c>
      <c r="B100" s="68" t="s">
        <v>132</v>
      </c>
      <c r="C100" s="69" t="s">
        <v>484</v>
      </c>
      <c r="D100" s="70" t="s">
        <v>485</v>
      </c>
      <c r="E100" s="145"/>
      <c r="F100" s="145"/>
      <c r="G100" s="146">
        <v>0.8</v>
      </c>
      <c r="H100" s="146" t="s">
        <v>292</v>
      </c>
      <c r="I100" s="146" t="s">
        <v>292</v>
      </c>
    </row>
    <row r="101" spans="1:9" s="148" customFormat="1" ht="30" customHeight="1">
      <c r="A101" s="67" t="s">
        <v>131</v>
      </c>
      <c r="B101" s="68" t="s">
        <v>132</v>
      </c>
      <c r="C101" s="69" t="s">
        <v>486</v>
      </c>
      <c r="D101" s="70" t="s">
        <v>487</v>
      </c>
      <c r="E101" s="145"/>
      <c r="F101" s="145" t="s">
        <v>289</v>
      </c>
      <c r="G101" s="146" t="s">
        <v>292</v>
      </c>
      <c r="H101" s="146">
        <v>0.5</v>
      </c>
      <c r="I101" s="146">
        <v>1</v>
      </c>
    </row>
    <row r="102" spans="1:9" s="148" customFormat="1" ht="30" customHeight="1">
      <c r="A102" s="67" t="s">
        <v>131</v>
      </c>
      <c r="B102" s="68" t="s">
        <v>132</v>
      </c>
      <c r="C102" s="69" t="s">
        <v>488</v>
      </c>
      <c r="D102" s="70" t="s">
        <v>489</v>
      </c>
      <c r="E102" s="145"/>
      <c r="F102" s="145"/>
      <c r="G102" s="146">
        <v>0.8</v>
      </c>
      <c r="H102" s="146" t="s">
        <v>292</v>
      </c>
      <c r="I102" s="146" t="s">
        <v>292</v>
      </c>
    </row>
    <row r="103" spans="1:9" s="148" customFormat="1" ht="30" customHeight="1">
      <c r="A103" s="67" t="s">
        <v>131</v>
      </c>
      <c r="B103" s="68" t="s">
        <v>132</v>
      </c>
      <c r="C103" s="69" t="s">
        <v>490</v>
      </c>
      <c r="D103" s="70" t="s">
        <v>491</v>
      </c>
      <c r="E103" s="145"/>
      <c r="F103" s="145"/>
      <c r="G103" s="146">
        <v>0.8</v>
      </c>
      <c r="H103" s="146" t="s">
        <v>292</v>
      </c>
      <c r="I103" s="146" t="s">
        <v>292</v>
      </c>
    </row>
    <row r="104" spans="1:9" s="148" customFormat="1" ht="30" customHeight="1">
      <c r="A104" s="67" t="s">
        <v>131</v>
      </c>
      <c r="B104" s="68" t="s">
        <v>132</v>
      </c>
      <c r="C104" s="69" t="s">
        <v>492</v>
      </c>
      <c r="D104" s="70" t="s">
        <v>493</v>
      </c>
      <c r="E104" s="145"/>
      <c r="F104" s="145"/>
      <c r="G104" s="146">
        <v>0.8</v>
      </c>
      <c r="H104" s="146" t="s">
        <v>292</v>
      </c>
      <c r="I104" s="146" t="s">
        <v>292</v>
      </c>
    </row>
    <row r="105" spans="1:9" s="148" customFormat="1" ht="30" customHeight="1">
      <c r="A105" s="67" t="s">
        <v>131</v>
      </c>
      <c r="B105" s="68" t="s">
        <v>132</v>
      </c>
      <c r="C105" s="69" t="s">
        <v>494</v>
      </c>
      <c r="D105" s="70" t="s">
        <v>495</v>
      </c>
      <c r="E105" s="145"/>
      <c r="F105" s="145" t="s">
        <v>289</v>
      </c>
      <c r="G105" s="146" t="s">
        <v>292</v>
      </c>
      <c r="H105" s="146">
        <v>0.5</v>
      </c>
      <c r="I105" s="146">
        <v>1</v>
      </c>
    </row>
    <row r="106" spans="1:9" s="148" customFormat="1" ht="30" customHeight="1">
      <c r="A106" s="67" t="s">
        <v>131</v>
      </c>
      <c r="B106" s="68" t="s">
        <v>132</v>
      </c>
      <c r="C106" s="69" t="s">
        <v>496</v>
      </c>
      <c r="D106" s="70" t="s">
        <v>497</v>
      </c>
      <c r="E106" s="145"/>
      <c r="F106" s="145"/>
      <c r="G106" s="146">
        <v>0.8</v>
      </c>
      <c r="H106" s="146" t="s">
        <v>292</v>
      </c>
      <c r="I106" s="146" t="s">
        <v>292</v>
      </c>
    </row>
    <row r="107" spans="1:9" s="148" customFormat="1" ht="30" customHeight="1">
      <c r="A107" s="67" t="s">
        <v>131</v>
      </c>
      <c r="B107" s="68" t="s">
        <v>132</v>
      </c>
      <c r="C107" s="69" t="s">
        <v>498</v>
      </c>
      <c r="D107" s="70" t="s">
        <v>499</v>
      </c>
      <c r="E107" s="145"/>
      <c r="F107" s="145"/>
      <c r="G107" s="146">
        <v>0.8</v>
      </c>
      <c r="H107" s="146" t="s">
        <v>292</v>
      </c>
      <c r="I107" s="146" t="s">
        <v>292</v>
      </c>
    </row>
    <row r="108" spans="1:9" s="148" customFormat="1" ht="30" customHeight="1">
      <c r="A108" s="67" t="s">
        <v>131</v>
      </c>
      <c r="B108" s="68" t="s">
        <v>132</v>
      </c>
      <c r="C108" s="69" t="s">
        <v>500</v>
      </c>
      <c r="D108" s="70" t="s">
        <v>501</v>
      </c>
      <c r="E108" s="145"/>
      <c r="F108" s="145"/>
      <c r="G108" s="146">
        <v>0.8</v>
      </c>
      <c r="H108" s="146" t="s">
        <v>292</v>
      </c>
      <c r="I108" s="146" t="s">
        <v>292</v>
      </c>
    </row>
    <row r="109" spans="1:9" s="148" customFormat="1" ht="30" customHeight="1">
      <c r="A109" s="67" t="s">
        <v>131</v>
      </c>
      <c r="B109" s="68" t="s">
        <v>132</v>
      </c>
      <c r="C109" s="69" t="s">
        <v>502</v>
      </c>
      <c r="D109" s="70" t="s">
        <v>503</v>
      </c>
      <c r="E109" s="145"/>
      <c r="F109" s="145"/>
      <c r="G109" s="146">
        <v>0.8</v>
      </c>
      <c r="H109" s="146">
        <v>0.5</v>
      </c>
      <c r="I109" s="150" t="s">
        <v>292</v>
      </c>
    </row>
    <row r="110" spans="1:9" s="148" customFormat="1" ht="30" customHeight="1">
      <c r="A110" s="67" t="s">
        <v>131</v>
      </c>
      <c r="B110" s="68" t="s">
        <v>132</v>
      </c>
      <c r="C110" s="69" t="s">
        <v>504</v>
      </c>
      <c r="D110" s="70" t="s">
        <v>505</v>
      </c>
      <c r="E110" s="145"/>
      <c r="F110" s="145" t="s">
        <v>338</v>
      </c>
      <c r="G110" s="146">
        <v>1</v>
      </c>
      <c r="H110" s="146">
        <v>1</v>
      </c>
      <c r="I110" s="147">
        <v>1</v>
      </c>
    </row>
    <row r="111" spans="1:9" s="148" customFormat="1" ht="30" customHeight="1">
      <c r="A111" s="67" t="s">
        <v>131</v>
      </c>
      <c r="B111" s="68" t="s">
        <v>132</v>
      </c>
      <c r="C111" s="69" t="s">
        <v>506</v>
      </c>
      <c r="D111" s="70" t="s">
        <v>507</v>
      </c>
      <c r="E111" s="145"/>
      <c r="F111" s="145" t="s">
        <v>338</v>
      </c>
      <c r="G111" s="146">
        <v>1</v>
      </c>
      <c r="H111" s="146">
        <v>1</v>
      </c>
      <c r="I111" s="147">
        <v>1</v>
      </c>
    </row>
    <row r="112" spans="1:9" s="148" customFormat="1" ht="30" customHeight="1">
      <c r="A112" s="67" t="s">
        <v>131</v>
      </c>
      <c r="B112" s="68" t="s">
        <v>132</v>
      </c>
      <c r="C112" s="69" t="s">
        <v>133</v>
      </c>
      <c r="D112" s="70" t="s">
        <v>134</v>
      </c>
      <c r="E112" s="145"/>
      <c r="F112" s="145" t="s">
        <v>338</v>
      </c>
      <c r="G112" s="146">
        <v>1</v>
      </c>
      <c r="H112" s="146">
        <v>1</v>
      </c>
      <c r="I112" s="147">
        <v>1</v>
      </c>
    </row>
    <row r="113" spans="1:9" s="148" customFormat="1" ht="30" customHeight="1">
      <c r="A113" s="67" t="s">
        <v>131</v>
      </c>
      <c r="B113" s="68" t="s">
        <v>132</v>
      </c>
      <c r="C113" s="69" t="s">
        <v>135</v>
      </c>
      <c r="D113" s="70" t="s">
        <v>136</v>
      </c>
      <c r="E113" s="145"/>
      <c r="F113" s="145" t="s">
        <v>338</v>
      </c>
      <c r="G113" s="146">
        <v>1</v>
      </c>
      <c r="H113" s="146">
        <v>1</v>
      </c>
      <c r="I113" s="147">
        <v>1</v>
      </c>
    </row>
    <row r="114" spans="1:9" s="148" customFormat="1" ht="30" customHeight="1">
      <c r="A114" s="67" t="s">
        <v>131</v>
      </c>
      <c r="B114" s="68" t="s">
        <v>132</v>
      </c>
      <c r="C114" s="69" t="s">
        <v>137</v>
      </c>
      <c r="D114" s="70" t="s">
        <v>138</v>
      </c>
      <c r="E114" s="145"/>
      <c r="F114" s="145" t="s">
        <v>338</v>
      </c>
      <c r="G114" s="146">
        <v>1</v>
      </c>
      <c r="H114" s="146">
        <v>1</v>
      </c>
      <c r="I114" s="147">
        <v>1</v>
      </c>
    </row>
    <row r="115" spans="1:9" s="148" customFormat="1" ht="30" customHeight="1">
      <c r="A115" s="67" t="s">
        <v>131</v>
      </c>
      <c r="B115" s="68" t="s">
        <v>132</v>
      </c>
      <c r="C115" s="69" t="s">
        <v>139</v>
      </c>
      <c r="D115" s="70" t="s">
        <v>140</v>
      </c>
      <c r="E115" s="145"/>
      <c r="F115" s="145" t="s">
        <v>338</v>
      </c>
      <c r="G115" s="146">
        <v>1</v>
      </c>
      <c r="H115" s="146">
        <v>1</v>
      </c>
      <c r="I115" s="147">
        <v>1</v>
      </c>
    </row>
    <row r="116" spans="1:9" s="148" customFormat="1" ht="30" customHeight="1">
      <c r="A116" s="67" t="s">
        <v>131</v>
      </c>
      <c r="B116" s="68" t="s">
        <v>132</v>
      </c>
      <c r="C116" s="69" t="s">
        <v>141</v>
      </c>
      <c r="D116" s="70" t="s">
        <v>142</v>
      </c>
      <c r="E116" s="145"/>
      <c r="F116" s="145" t="s">
        <v>338</v>
      </c>
      <c r="G116" s="146">
        <v>1</v>
      </c>
      <c r="H116" s="146">
        <v>1</v>
      </c>
      <c r="I116" s="147">
        <v>1</v>
      </c>
    </row>
    <row r="117" spans="1:9" s="148" customFormat="1" ht="30" customHeight="1">
      <c r="A117" s="67" t="s">
        <v>131</v>
      </c>
      <c r="B117" s="68" t="s">
        <v>132</v>
      </c>
      <c r="C117" s="69" t="s">
        <v>143</v>
      </c>
      <c r="D117" s="70" t="s">
        <v>508</v>
      </c>
      <c r="E117" s="145"/>
      <c r="F117" s="145" t="s">
        <v>338</v>
      </c>
      <c r="G117" s="146">
        <v>1</v>
      </c>
      <c r="H117" s="146">
        <v>1</v>
      </c>
      <c r="I117" s="147">
        <v>1</v>
      </c>
    </row>
    <row r="118" spans="1:9" s="148" customFormat="1" ht="30" customHeight="1">
      <c r="A118" s="67" t="s">
        <v>131</v>
      </c>
      <c r="B118" s="68" t="s">
        <v>132</v>
      </c>
      <c r="C118" s="69" t="s">
        <v>144</v>
      </c>
      <c r="D118" s="70" t="s">
        <v>145</v>
      </c>
      <c r="E118" s="145"/>
      <c r="F118" s="145" t="s">
        <v>338</v>
      </c>
      <c r="G118" s="146">
        <v>1</v>
      </c>
      <c r="H118" s="146">
        <v>1</v>
      </c>
      <c r="I118" s="147">
        <v>1</v>
      </c>
    </row>
    <row r="119" spans="1:9" s="148" customFormat="1" ht="30" customHeight="1">
      <c r="A119" s="67" t="s">
        <v>131</v>
      </c>
      <c r="B119" s="68" t="s">
        <v>132</v>
      </c>
      <c r="C119" s="69" t="s">
        <v>146</v>
      </c>
      <c r="D119" s="70" t="s">
        <v>147</v>
      </c>
      <c r="E119" s="145"/>
      <c r="F119" s="145" t="s">
        <v>338</v>
      </c>
      <c r="G119" s="146">
        <v>1</v>
      </c>
      <c r="H119" s="146">
        <v>1</v>
      </c>
      <c r="I119" s="147">
        <v>1</v>
      </c>
    </row>
    <row r="120" spans="1:9" s="148" customFormat="1" ht="30" customHeight="1">
      <c r="A120" s="67" t="s">
        <v>131</v>
      </c>
      <c r="B120" s="68" t="s">
        <v>132</v>
      </c>
      <c r="C120" s="69" t="s">
        <v>148</v>
      </c>
      <c r="D120" s="70" t="s">
        <v>149</v>
      </c>
      <c r="E120" s="145"/>
      <c r="F120" s="145" t="s">
        <v>338</v>
      </c>
      <c r="G120" s="146">
        <v>1</v>
      </c>
      <c r="H120" s="146">
        <v>1</v>
      </c>
      <c r="I120" s="147">
        <v>1</v>
      </c>
    </row>
    <row r="121" spans="1:9" s="148" customFormat="1" ht="30" customHeight="1">
      <c r="A121" s="67" t="s">
        <v>131</v>
      </c>
      <c r="B121" s="68" t="s">
        <v>132</v>
      </c>
      <c r="C121" s="69" t="s">
        <v>150</v>
      </c>
      <c r="D121" s="70" t="s">
        <v>151</v>
      </c>
      <c r="E121" s="145"/>
      <c r="F121" s="145" t="s">
        <v>338</v>
      </c>
      <c r="G121" s="146">
        <v>1</v>
      </c>
      <c r="H121" s="146">
        <v>1</v>
      </c>
      <c r="I121" s="147">
        <v>1</v>
      </c>
    </row>
    <row r="122" spans="1:9" s="148" customFormat="1" ht="30" customHeight="1">
      <c r="A122" s="67" t="s">
        <v>131</v>
      </c>
      <c r="B122" s="68" t="s">
        <v>132</v>
      </c>
      <c r="C122" s="69" t="s">
        <v>152</v>
      </c>
      <c r="D122" s="70" t="s">
        <v>153</v>
      </c>
      <c r="E122" s="145"/>
      <c r="F122" s="145" t="s">
        <v>338</v>
      </c>
      <c r="G122" s="146">
        <v>1</v>
      </c>
      <c r="H122" s="146">
        <v>1</v>
      </c>
      <c r="I122" s="147">
        <v>1</v>
      </c>
    </row>
    <row r="123" spans="1:9" s="148" customFormat="1" ht="30" customHeight="1">
      <c r="A123" s="67" t="s">
        <v>131</v>
      </c>
      <c r="B123" s="68" t="s">
        <v>132</v>
      </c>
      <c r="C123" s="69" t="s">
        <v>509</v>
      </c>
      <c r="D123" s="70" t="s">
        <v>154</v>
      </c>
      <c r="E123" s="145"/>
      <c r="F123" s="145" t="s">
        <v>338</v>
      </c>
      <c r="G123" s="146">
        <v>1</v>
      </c>
      <c r="H123" s="146">
        <v>1</v>
      </c>
      <c r="I123" s="147">
        <v>1</v>
      </c>
    </row>
    <row r="124" spans="1:9" s="148" customFormat="1" ht="30" customHeight="1">
      <c r="A124" s="67" t="s">
        <v>131</v>
      </c>
      <c r="B124" s="68" t="s">
        <v>132</v>
      </c>
      <c r="C124" s="69" t="s">
        <v>510</v>
      </c>
      <c r="D124" s="70" t="s">
        <v>511</v>
      </c>
      <c r="E124" s="145"/>
      <c r="F124" s="145" t="s">
        <v>338</v>
      </c>
      <c r="G124" s="146">
        <v>1</v>
      </c>
      <c r="H124" s="146">
        <v>1</v>
      </c>
      <c r="I124" s="147">
        <v>1</v>
      </c>
    </row>
    <row r="125" spans="1:9" s="148" customFormat="1" ht="30" customHeight="1">
      <c r="A125" s="67" t="s">
        <v>131</v>
      </c>
      <c r="B125" s="68" t="s">
        <v>132</v>
      </c>
      <c r="C125" s="69" t="s">
        <v>512</v>
      </c>
      <c r="D125" s="70" t="s">
        <v>513</v>
      </c>
      <c r="E125" s="145"/>
      <c r="F125" s="145" t="s">
        <v>338</v>
      </c>
      <c r="G125" s="146">
        <v>1</v>
      </c>
      <c r="H125" s="146">
        <v>1</v>
      </c>
      <c r="I125" s="147">
        <v>1</v>
      </c>
    </row>
    <row r="126" spans="1:9" s="148" customFormat="1" ht="30" customHeight="1">
      <c r="A126" s="67" t="s">
        <v>131</v>
      </c>
      <c r="B126" s="68" t="s">
        <v>132</v>
      </c>
      <c r="C126" s="69" t="s">
        <v>514</v>
      </c>
      <c r="D126" s="70" t="s">
        <v>515</v>
      </c>
      <c r="E126" s="145"/>
      <c r="F126" s="145" t="s">
        <v>338</v>
      </c>
      <c r="G126" s="146">
        <v>1</v>
      </c>
      <c r="H126" s="146">
        <v>1</v>
      </c>
      <c r="I126" s="147">
        <v>1</v>
      </c>
    </row>
    <row r="127" spans="1:9" s="148" customFormat="1" ht="30" customHeight="1">
      <c r="A127" s="67" t="s">
        <v>131</v>
      </c>
      <c r="B127" s="68" t="s">
        <v>132</v>
      </c>
      <c r="C127" s="69" t="s">
        <v>516</v>
      </c>
      <c r="D127" s="70" t="s">
        <v>517</v>
      </c>
      <c r="E127" s="145"/>
      <c r="F127" s="145" t="s">
        <v>338</v>
      </c>
      <c r="G127" s="146">
        <v>1</v>
      </c>
      <c r="H127" s="146">
        <v>1</v>
      </c>
      <c r="I127" s="147">
        <v>1</v>
      </c>
    </row>
    <row r="128" spans="1:9" s="148" customFormat="1" ht="30" customHeight="1">
      <c r="A128" s="67" t="s">
        <v>131</v>
      </c>
      <c r="B128" s="68" t="s">
        <v>132</v>
      </c>
      <c r="C128" s="69" t="s">
        <v>518</v>
      </c>
      <c r="D128" s="70" t="s">
        <v>519</v>
      </c>
      <c r="E128" s="145"/>
      <c r="F128" s="145" t="s">
        <v>338</v>
      </c>
      <c r="G128" s="146">
        <v>1</v>
      </c>
      <c r="H128" s="146">
        <v>1</v>
      </c>
      <c r="I128" s="147">
        <v>1</v>
      </c>
    </row>
    <row r="129" spans="1:9" s="148" customFormat="1" ht="30" customHeight="1">
      <c r="A129" s="67" t="s">
        <v>131</v>
      </c>
      <c r="B129" s="68" t="s">
        <v>132</v>
      </c>
      <c r="C129" s="69" t="s">
        <v>520</v>
      </c>
      <c r="D129" s="70" t="s">
        <v>521</v>
      </c>
      <c r="E129" s="145"/>
      <c r="F129" s="145" t="s">
        <v>338</v>
      </c>
      <c r="G129" s="146">
        <v>1</v>
      </c>
      <c r="H129" s="146">
        <v>1</v>
      </c>
      <c r="I129" s="147">
        <v>1</v>
      </c>
    </row>
    <row r="130" spans="1:9" s="148" customFormat="1" ht="30" customHeight="1">
      <c r="A130" s="67" t="s">
        <v>131</v>
      </c>
      <c r="B130" s="68" t="s">
        <v>132</v>
      </c>
      <c r="C130" s="69" t="s">
        <v>522</v>
      </c>
      <c r="D130" s="70" t="s">
        <v>523</v>
      </c>
      <c r="E130" s="145"/>
      <c r="F130" s="145" t="s">
        <v>338</v>
      </c>
      <c r="G130" s="146">
        <v>1</v>
      </c>
      <c r="H130" s="146">
        <v>1</v>
      </c>
      <c r="I130" s="147">
        <v>1</v>
      </c>
    </row>
    <row r="131" spans="1:9" s="148" customFormat="1" ht="30" customHeight="1">
      <c r="A131" s="67" t="s">
        <v>131</v>
      </c>
      <c r="B131" s="68" t="s">
        <v>132</v>
      </c>
      <c r="C131" s="69" t="s">
        <v>524</v>
      </c>
      <c r="D131" s="70" t="s">
        <v>525</v>
      </c>
      <c r="E131" s="145"/>
      <c r="F131" s="145" t="s">
        <v>338</v>
      </c>
      <c r="G131" s="146">
        <v>1</v>
      </c>
      <c r="H131" s="146">
        <v>1</v>
      </c>
      <c r="I131" s="147">
        <v>1</v>
      </c>
    </row>
    <row r="132" spans="1:9" s="148" customFormat="1" ht="30" customHeight="1">
      <c r="A132" s="67" t="s">
        <v>131</v>
      </c>
      <c r="B132" s="68" t="s">
        <v>132</v>
      </c>
      <c r="C132" s="69" t="s">
        <v>526</v>
      </c>
      <c r="D132" s="70" t="s">
        <v>527</v>
      </c>
      <c r="E132" s="145"/>
      <c r="F132" s="145" t="s">
        <v>338</v>
      </c>
      <c r="G132" s="146">
        <v>1</v>
      </c>
      <c r="H132" s="146">
        <v>1</v>
      </c>
      <c r="I132" s="147">
        <v>1</v>
      </c>
    </row>
    <row r="133" spans="1:9" s="148" customFormat="1" ht="30" customHeight="1">
      <c r="A133" s="67" t="s">
        <v>131</v>
      </c>
      <c r="B133" s="68" t="s">
        <v>132</v>
      </c>
      <c r="C133" s="69" t="s">
        <v>528</v>
      </c>
      <c r="D133" s="70" t="s">
        <v>529</v>
      </c>
      <c r="E133" s="145"/>
      <c r="F133" s="145" t="s">
        <v>338</v>
      </c>
      <c r="G133" s="146">
        <v>1</v>
      </c>
      <c r="H133" s="146">
        <v>1</v>
      </c>
      <c r="I133" s="147">
        <v>1</v>
      </c>
    </row>
    <row r="134" spans="1:9" s="148" customFormat="1" ht="30" customHeight="1">
      <c r="A134" s="67" t="s">
        <v>530</v>
      </c>
      <c r="B134" s="68" t="s">
        <v>171</v>
      </c>
      <c r="C134" s="71" t="s">
        <v>531</v>
      </c>
      <c r="D134" s="70" t="s">
        <v>532</v>
      </c>
      <c r="E134" s="145"/>
      <c r="F134" s="145"/>
      <c r="G134" s="146">
        <v>0.5</v>
      </c>
      <c r="H134" s="146">
        <v>0.2</v>
      </c>
      <c r="I134" s="150" t="s">
        <v>292</v>
      </c>
    </row>
    <row r="135" spans="1:9" s="148" customFormat="1" ht="30" customHeight="1">
      <c r="A135" s="67" t="s">
        <v>530</v>
      </c>
      <c r="B135" s="68" t="s">
        <v>171</v>
      </c>
      <c r="C135" s="69" t="s">
        <v>533</v>
      </c>
      <c r="D135" s="70" t="s">
        <v>534</v>
      </c>
      <c r="E135" s="145" t="s">
        <v>295</v>
      </c>
      <c r="F135" s="145" t="s">
        <v>289</v>
      </c>
      <c r="G135" s="146">
        <v>1</v>
      </c>
      <c r="H135" s="146">
        <v>0.9</v>
      </c>
      <c r="I135" s="146">
        <v>1</v>
      </c>
    </row>
    <row r="136" spans="1:9" s="148" customFormat="1" ht="30" customHeight="1">
      <c r="A136" s="67" t="s">
        <v>530</v>
      </c>
      <c r="B136" s="68" t="s">
        <v>171</v>
      </c>
      <c r="C136" s="69" t="s">
        <v>535</v>
      </c>
      <c r="D136" s="70" t="s">
        <v>536</v>
      </c>
      <c r="E136" s="145" t="s">
        <v>295</v>
      </c>
      <c r="F136" s="145" t="s">
        <v>289</v>
      </c>
      <c r="G136" s="146">
        <v>1</v>
      </c>
      <c r="H136" s="146">
        <v>0.9</v>
      </c>
      <c r="I136" s="146">
        <v>1</v>
      </c>
    </row>
    <row r="137" spans="1:9" s="148" customFormat="1" ht="30" customHeight="1">
      <c r="A137" s="67" t="s">
        <v>530</v>
      </c>
      <c r="B137" s="68" t="s">
        <v>171</v>
      </c>
      <c r="C137" s="69" t="s">
        <v>537</v>
      </c>
      <c r="D137" s="70" t="s">
        <v>538</v>
      </c>
      <c r="E137" s="145" t="s">
        <v>295</v>
      </c>
      <c r="F137" s="145"/>
      <c r="G137" s="146">
        <v>0.95</v>
      </c>
      <c r="H137" s="146">
        <v>0.85</v>
      </c>
      <c r="I137" s="151" t="s">
        <v>292</v>
      </c>
    </row>
    <row r="138" spans="1:9" s="148" customFormat="1" ht="30" customHeight="1">
      <c r="A138" s="67" t="s">
        <v>530</v>
      </c>
      <c r="B138" s="68" t="s">
        <v>171</v>
      </c>
      <c r="C138" s="69" t="s">
        <v>539</v>
      </c>
      <c r="D138" s="70" t="s">
        <v>540</v>
      </c>
      <c r="E138" s="145" t="s">
        <v>295</v>
      </c>
      <c r="F138" s="145"/>
      <c r="G138" s="146">
        <v>0.95</v>
      </c>
      <c r="H138" s="146">
        <v>0.85</v>
      </c>
      <c r="I138" s="151" t="s">
        <v>292</v>
      </c>
    </row>
    <row r="139" spans="1:9" s="148" customFormat="1" ht="30" customHeight="1">
      <c r="A139" s="67" t="s">
        <v>530</v>
      </c>
      <c r="B139" s="68" t="s">
        <v>171</v>
      </c>
      <c r="C139" s="69" t="s">
        <v>541</v>
      </c>
      <c r="D139" s="70" t="s">
        <v>542</v>
      </c>
      <c r="E139" s="145" t="s">
        <v>295</v>
      </c>
      <c r="F139" s="145" t="s">
        <v>289</v>
      </c>
      <c r="G139" s="146">
        <v>1</v>
      </c>
      <c r="H139" s="146">
        <v>0.9</v>
      </c>
      <c r="I139" s="146">
        <v>1</v>
      </c>
    </row>
    <row r="140" spans="1:9" s="148" customFormat="1" ht="30" customHeight="1">
      <c r="A140" s="67" t="s">
        <v>543</v>
      </c>
      <c r="B140" s="68" t="s">
        <v>172</v>
      </c>
      <c r="C140" s="69" t="s">
        <v>544</v>
      </c>
      <c r="D140" s="70" t="s">
        <v>545</v>
      </c>
      <c r="E140" s="145"/>
      <c r="F140" s="145"/>
      <c r="G140" s="146">
        <v>0.5</v>
      </c>
      <c r="H140" s="146">
        <v>0.2</v>
      </c>
      <c r="I140" s="150" t="s">
        <v>292</v>
      </c>
    </row>
    <row r="141" spans="1:9" s="148" customFormat="1" ht="30" customHeight="1">
      <c r="A141" s="67" t="s">
        <v>543</v>
      </c>
      <c r="B141" s="68" t="s">
        <v>172</v>
      </c>
      <c r="C141" s="69" t="s">
        <v>546</v>
      </c>
      <c r="D141" s="70" t="s">
        <v>547</v>
      </c>
      <c r="E141" s="145" t="s">
        <v>295</v>
      </c>
      <c r="F141" s="145" t="s">
        <v>289</v>
      </c>
      <c r="G141" s="146">
        <v>1</v>
      </c>
      <c r="H141" s="146">
        <v>0.9</v>
      </c>
      <c r="I141" s="146">
        <v>1</v>
      </c>
    </row>
    <row r="142" spans="1:9" s="148" customFormat="1" ht="30" customHeight="1">
      <c r="A142" s="67" t="s">
        <v>543</v>
      </c>
      <c r="B142" s="68" t="s">
        <v>172</v>
      </c>
      <c r="C142" s="69" t="s">
        <v>548</v>
      </c>
      <c r="D142" s="70" t="s">
        <v>549</v>
      </c>
      <c r="E142" s="145" t="s">
        <v>295</v>
      </c>
      <c r="F142" s="145" t="s">
        <v>289</v>
      </c>
      <c r="G142" s="146">
        <v>1</v>
      </c>
      <c r="H142" s="146">
        <v>0.9</v>
      </c>
      <c r="I142" s="146">
        <v>1</v>
      </c>
    </row>
    <row r="143" spans="1:9" s="148" customFormat="1" ht="30" customHeight="1">
      <c r="A143" s="67" t="s">
        <v>543</v>
      </c>
      <c r="B143" s="68" t="s">
        <v>172</v>
      </c>
      <c r="C143" s="69" t="s">
        <v>550</v>
      </c>
      <c r="D143" s="70" t="s">
        <v>551</v>
      </c>
      <c r="E143" s="145" t="s">
        <v>295</v>
      </c>
      <c r="F143" s="145" t="s">
        <v>289</v>
      </c>
      <c r="G143" s="146">
        <v>1</v>
      </c>
      <c r="H143" s="146">
        <v>0.9</v>
      </c>
      <c r="I143" s="146">
        <v>1</v>
      </c>
    </row>
    <row r="144" spans="1:9" s="148" customFormat="1" ht="30" customHeight="1">
      <c r="A144" s="67" t="s">
        <v>543</v>
      </c>
      <c r="B144" s="68" t="s">
        <v>172</v>
      </c>
      <c r="C144" s="69" t="s">
        <v>552</v>
      </c>
      <c r="D144" s="70" t="s">
        <v>553</v>
      </c>
      <c r="E144" s="145" t="s">
        <v>295</v>
      </c>
      <c r="F144" s="145" t="s">
        <v>289</v>
      </c>
      <c r="G144" s="146">
        <v>1</v>
      </c>
      <c r="H144" s="146">
        <v>0.9</v>
      </c>
      <c r="I144" s="146">
        <v>1</v>
      </c>
    </row>
    <row r="145" spans="1:9" s="148" customFormat="1" ht="30" customHeight="1">
      <c r="A145" s="67" t="s">
        <v>543</v>
      </c>
      <c r="B145" s="68" t="s">
        <v>172</v>
      </c>
      <c r="C145" s="69" t="s">
        <v>554</v>
      </c>
      <c r="D145" s="70" t="s">
        <v>555</v>
      </c>
      <c r="E145" s="145" t="s">
        <v>295</v>
      </c>
      <c r="F145" s="145" t="s">
        <v>289</v>
      </c>
      <c r="G145" s="146">
        <v>1</v>
      </c>
      <c r="H145" s="146">
        <v>0.9</v>
      </c>
      <c r="I145" s="146">
        <v>1</v>
      </c>
    </row>
    <row r="146" spans="1:9" s="148" customFormat="1" ht="30" customHeight="1">
      <c r="A146" s="67" t="s">
        <v>543</v>
      </c>
      <c r="B146" s="68" t="s">
        <v>172</v>
      </c>
      <c r="C146" s="69" t="s">
        <v>556</v>
      </c>
      <c r="D146" s="70" t="s">
        <v>557</v>
      </c>
      <c r="E146" s="145" t="s">
        <v>295</v>
      </c>
      <c r="F146" s="145" t="s">
        <v>289</v>
      </c>
      <c r="G146" s="146">
        <v>1</v>
      </c>
      <c r="H146" s="146">
        <v>0.9</v>
      </c>
      <c r="I146" s="146">
        <v>1</v>
      </c>
    </row>
    <row r="147" spans="1:9" s="148" customFormat="1" ht="30" customHeight="1">
      <c r="A147" s="67" t="s">
        <v>543</v>
      </c>
      <c r="B147" s="68" t="s">
        <v>172</v>
      </c>
      <c r="C147" s="69" t="s">
        <v>558</v>
      </c>
      <c r="D147" s="70" t="s">
        <v>559</v>
      </c>
      <c r="E147" s="145" t="s">
        <v>295</v>
      </c>
      <c r="F147" s="145" t="s">
        <v>289</v>
      </c>
      <c r="G147" s="146">
        <v>1</v>
      </c>
      <c r="H147" s="146">
        <v>0.9</v>
      </c>
      <c r="I147" s="146">
        <v>1</v>
      </c>
    </row>
    <row r="148" spans="1:9" s="148" customFormat="1" ht="30" customHeight="1">
      <c r="A148" s="67" t="s">
        <v>560</v>
      </c>
      <c r="B148" s="68" t="s">
        <v>561</v>
      </c>
      <c r="C148" s="69" t="s">
        <v>562</v>
      </c>
      <c r="D148" s="70" t="s">
        <v>563</v>
      </c>
      <c r="E148" s="145"/>
      <c r="F148" s="145"/>
      <c r="G148" s="146">
        <v>0.5</v>
      </c>
      <c r="H148" s="146">
        <v>0.2</v>
      </c>
      <c r="I148" s="150" t="s">
        <v>292</v>
      </c>
    </row>
    <row r="149" spans="1:9" s="148" customFormat="1" ht="30" customHeight="1">
      <c r="A149" s="67" t="s">
        <v>560</v>
      </c>
      <c r="B149" s="68" t="s">
        <v>561</v>
      </c>
      <c r="C149" s="69" t="s">
        <v>564</v>
      </c>
      <c r="D149" s="70" t="s">
        <v>565</v>
      </c>
      <c r="E149" s="145"/>
      <c r="F149" s="145"/>
      <c r="G149" s="146">
        <v>0.5</v>
      </c>
      <c r="H149" s="146">
        <v>0.2</v>
      </c>
      <c r="I149" s="150" t="s">
        <v>292</v>
      </c>
    </row>
    <row r="150" spans="1:9" s="148" customFormat="1" ht="30" customHeight="1">
      <c r="A150" s="67" t="s">
        <v>566</v>
      </c>
      <c r="B150" s="68" t="s">
        <v>567</v>
      </c>
      <c r="C150" s="69" t="s">
        <v>568</v>
      </c>
      <c r="D150" s="70" t="s">
        <v>569</v>
      </c>
      <c r="E150" s="145"/>
      <c r="F150" s="145"/>
      <c r="G150" s="146">
        <v>0.5</v>
      </c>
      <c r="H150" s="146">
        <v>0.2</v>
      </c>
      <c r="I150" s="150" t="s">
        <v>292</v>
      </c>
    </row>
    <row r="151" spans="1:9" s="148" customFormat="1" ht="30" customHeight="1">
      <c r="A151" s="67" t="s">
        <v>570</v>
      </c>
      <c r="B151" s="68" t="s">
        <v>571</v>
      </c>
      <c r="C151" s="69" t="s">
        <v>572</v>
      </c>
      <c r="D151" s="70" t="s">
        <v>573</v>
      </c>
      <c r="E151" s="145"/>
      <c r="F151" s="145"/>
      <c r="G151" s="146">
        <v>0.5</v>
      </c>
      <c r="H151" s="146">
        <v>0.2</v>
      </c>
      <c r="I151" s="150" t="s">
        <v>292</v>
      </c>
    </row>
    <row r="152" spans="1:9" s="148" customFormat="1" ht="30" customHeight="1">
      <c r="A152" s="67" t="s">
        <v>574</v>
      </c>
      <c r="B152" s="68" t="s">
        <v>272</v>
      </c>
      <c r="C152" s="69" t="s">
        <v>575</v>
      </c>
      <c r="D152" s="70" t="s">
        <v>576</v>
      </c>
      <c r="E152" s="145" t="s">
        <v>295</v>
      </c>
      <c r="F152" s="145" t="s">
        <v>289</v>
      </c>
      <c r="G152" s="151" t="s">
        <v>461</v>
      </c>
      <c r="H152" s="146">
        <v>0.9</v>
      </c>
      <c r="I152" s="146">
        <v>1</v>
      </c>
    </row>
    <row r="153" spans="1:9" s="148" customFormat="1" ht="30" customHeight="1">
      <c r="A153" s="67" t="s">
        <v>574</v>
      </c>
      <c r="B153" s="68" t="s">
        <v>272</v>
      </c>
      <c r="C153" s="69" t="s">
        <v>577</v>
      </c>
      <c r="D153" s="70" t="s">
        <v>578</v>
      </c>
      <c r="E153" s="145" t="s">
        <v>295</v>
      </c>
      <c r="F153" s="145"/>
      <c r="G153" s="146">
        <v>0.95</v>
      </c>
      <c r="H153" s="146">
        <v>0.85</v>
      </c>
      <c r="I153" s="151" t="s">
        <v>292</v>
      </c>
    </row>
    <row r="154" spans="1:9" s="148" customFormat="1" ht="30" customHeight="1">
      <c r="A154" s="67" t="s">
        <v>574</v>
      </c>
      <c r="B154" s="68" t="s">
        <v>272</v>
      </c>
      <c r="C154" s="69" t="s">
        <v>579</v>
      </c>
      <c r="D154" s="70" t="s">
        <v>580</v>
      </c>
      <c r="E154" s="145" t="s">
        <v>295</v>
      </c>
      <c r="F154" s="145"/>
      <c r="G154" s="146">
        <v>0.95</v>
      </c>
      <c r="H154" s="146">
        <v>0.85</v>
      </c>
      <c r="I154" s="151" t="s">
        <v>292</v>
      </c>
    </row>
    <row r="155" spans="1:9" s="148" customFormat="1" ht="30" customHeight="1">
      <c r="A155" s="67" t="s">
        <v>581</v>
      </c>
      <c r="B155" s="68" t="s">
        <v>582</v>
      </c>
      <c r="C155" s="69" t="s">
        <v>583</v>
      </c>
      <c r="D155" s="70" t="s">
        <v>584</v>
      </c>
      <c r="E155" s="145"/>
      <c r="F155" s="145"/>
      <c r="G155" s="146">
        <v>0.5</v>
      </c>
      <c r="H155" s="146">
        <v>0.2</v>
      </c>
      <c r="I155" s="150" t="s">
        <v>292</v>
      </c>
    </row>
    <row r="156" spans="1:9" s="148" customFormat="1" ht="30" customHeight="1">
      <c r="A156" s="67" t="s">
        <v>585</v>
      </c>
      <c r="B156" s="68" t="s">
        <v>155</v>
      </c>
      <c r="C156" s="69" t="s">
        <v>586</v>
      </c>
      <c r="D156" s="70" t="s">
        <v>587</v>
      </c>
      <c r="E156" s="145"/>
      <c r="F156" s="145" t="s">
        <v>289</v>
      </c>
      <c r="G156" s="146">
        <v>0.75</v>
      </c>
      <c r="H156" s="146">
        <v>0.2</v>
      </c>
      <c r="I156" s="146">
        <v>1</v>
      </c>
    </row>
    <row r="157" spans="1:9" s="148" customFormat="1" ht="30" customHeight="1">
      <c r="A157" s="67" t="s">
        <v>588</v>
      </c>
      <c r="B157" s="68" t="s">
        <v>589</v>
      </c>
      <c r="C157" s="69" t="s">
        <v>590</v>
      </c>
      <c r="D157" s="70" t="s">
        <v>591</v>
      </c>
      <c r="E157" s="145" t="s">
        <v>295</v>
      </c>
      <c r="F157" s="145"/>
      <c r="G157" s="146">
        <v>0.95</v>
      </c>
      <c r="H157" s="146">
        <v>0.85</v>
      </c>
      <c r="I157" s="151" t="s">
        <v>292</v>
      </c>
    </row>
    <row r="158" spans="1:9" s="148" customFormat="1" ht="30" customHeight="1">
      <c r="A158" s="67" t="s">
        <v>592</v>
      </c>
      <c r="B158" s="68" t="s">
        <v>593</v>
      </c>
      <c r="C158" s="69" t="s">
        <v>594</v>
      </c>
      <c r="D158" s="70" t="s">
        <v>595</v>
      </c>
      <c r="E158" s="145" t="s">
        <v>295</v>
      </c>
      <c r="F158" s="145"/>
      <c r="G158" s="146">
        <v>0.95</v>
      </c>
      <c r="H158" s="146">
        <v>0.85</v>
      </c>
      <c r="I158" s="151" t="s">
        <v>292</v>
      </c>
    </row>
    <row r="159" spans="1:9" s="148" customFormat="1" ht="30" customHeight="1">
      <c r="A159" s="67" t="s">
        <v>592</v>
      </c>
      <c r="B159" s="68" t="s">
        <v>593</v>
      </c>
      <c r="C159" s="69" t="s">
        <v>596</v>
      </c>
      <c r="D159" s="70" t="s">
        <v>597</v>
      </c>
      <c r="E159" s="145" t="s">
        <v>295</v>
      </c>
      <c r="F159" s="145"/>
      <c r="G159" s="146">
        <v>0.95</v>
      </c>
      <c r="H159" s="146">
        <v>0.85</v>
      </c>
      <c r="I159" s="151" t="s">
        <v>292</v>
      </c>
    </row>
    <row r="160" spans="1:9" s="148" customFormat="1" ht="30" customHeight="1">
      <c r="A160" s="67" t="s">
        <v>592</v>
      </c>
      <c r="B160" s="68" t="s">
        <v>593</v>
      </c>
      <c r="C160" s="69" t="s">
        <v>598</v>
      </c>
      <c r="D160" s="70" t="s">
        <v>599</v>
      </c>
      <c r="E160" s="145" t="s">
        <v>295</v>
      </c>
      <c r="F160" s="145"/>
      <c r="G160" s="146">
        <v>0.95</v>
      </c>
      <c r="H160" s="146">
        <v>0.85</v>
      </c>
      <c r="I160" s="151" t="s">
        <v>292</v>
      </c>
    </row>
    <row r="161" spans="1:9" s="148" customFormat="1" ht="30" customHeight="1">
      <c r="A161" s="67" t="s">
        <v>592</v>
      </c>
      <c r="B161" s="68" t="s">
        <v>593</v>
      </c>
      <c r="C161" s="69" t="s">
        <v>600</v>
      </c>
      <c r="D161" s="70" t="s">
        <v>601</v>
      </c>
      <c r="E161" s="145"/>
      <c r="F161" s="145"/>
      <c r="G161" s="146">
        <v>0.5</v>
      </c>
      <c r="H161" s="146">
        <v>0.2</v>
      </c>
      <c r="I161" s="150" t="s">
        <v>292</v>
      </c>
    </row>
    <row r="162" spans="1:9" s="148" customFormat="1" ht="30" customHeight="1">
      <c r="A162" s="67" t="s">
        <v>602</v>
      </c>
      <c r="B162" s="68" t="s">
        <v>603</v>
      </c>
      <c r="C162" s="69" t="s">
        <v>604</v>
      </c>
      <c r="D162" s="70" t="s">
        <v>605</v>
      </c>
      <c r="E162" s="145"/>
      <c r="F162" s="145"/>
      <c r="G162" s="146">
        <v>0.5</v>
      </c>
      <c r="H162" s="146">
        <v>0.2</v>
      </c>
      <c r="I162" s="150" t="s">
        <v>292</v>
      </c>
    </row>
    <row r="163" spans="1:9" s="148" customFormat="1" ht="30" customHeight="1">
      <c r="A163" s="67" t="s">
        <v>602</v>
      </c>
      <c r="B163" s="68" t="s">
        <v>603</v>
      </c>
      <c r="C163" s="69" t="s">
        <v>606</v>
      </c>
      <c r="D163" s="70" t="s">
        <v>607</v>
      </c>
      <c r="E163" s="145" t="s">
        <v>295</v>
      </c>
      <c r="F163" s="145"/>
      <c r="G163" s="146">
        <v>0.95</v>
      </c>
      <c r="H163" s="146">
        <v>0.85</v>
      </c>
      <c r="I163" s="151" t="s">
        <v>292</v>
      </c>
    </row>
    <row r="164" spans="1:9" s="148" customFormat="1" ht="30" customHeight="1">
      <c r="A164" s="67" t="s">
        <v>602</v>
      </c>
      <c r="B164" s="68" t="s">
        <v>603</v>
      </c>
      <c r="C164" s="69" t="s">
        <v>608</v>
      </c>
      <c r="D164" s="70" t="s">
        <v>609</v>
      </c>
      <c r="E164" s="145" t="s">
        <v>295</v>
      </c>
      <c r="F164" s="145"/>
      <c r="G164" s="146">
        <v>0.95</v>
      </c>
      <c r="H164" s="146">
        <v>0.85</v>
      </c>
      <c r="I164" s="151" t="s">
        <v>292</v>
      </c>
    </row>
    <row r="165" spans="1:9" s="148" customFormat="1" ht="30" customHeight="1">
      <c r="A165" s="67" t="s">
        <v>602</v>
      </c>
      <c r="B165" s="68" t="s">
        <v>603</v>
      </c>
      <c r="C165" s="69" t="s">
        <v>610</v>
      </c>
      <c r="D165" s="70" t="s">
        <v>611</v>
      </c>
      <c r="E165" s="145" t="s">
        <v>295</v>
      </c>
      <c r="F165" s="145"/>
      <c r="G165" s="146">
        <v>0.95</v>
      </c>
      <c r="H165" s="146">
        <v>0.85</v>
      </c>
      <c r="I165" s="151" t="s">
        <v>292</v>
      </c>
    </row>
    <row r="166" spans="1:9" s="148" customFormat="1" ht="30" customHeight="1">
      <c r="A166" s="67" t="s">
        <v>602</v>
      </c>
      <c r="B166" s="68" t="s">
        <v>603</v>
      </c>
      <c r="C166" s="69" t="s">
        <v>612</v>
      </c>
      <c r="D166" s="70" t="s">
        <v>613</v>
      </c>
      <c r="E166" s="145" t="s">
        <v>295</v>
      </c>
      <c r="F166" s="145"/>
      <c r="G166" s="146">
        <v>0.95</v>
      </c>
      <c r="H166" s="146">
        <v>0.85</v>
      </c>
      <c r="I166" s="151" t="s">
        <v>292</v>
      </c>
    </row>
    <row r="167" spans="1:9" s="148" customFormat="1" ht="30" customHeight="1">
      <c r="A167" s="67" t="s">
        <v>602</v>
      </c>
      <c r="B167" s="68" t="s">
        <v>603</v>
      </c>
      <c r="C167" s="69" t="s">
        <v>614</v>
      </c>
      <c r="D167" s="70" t="s">
        <v>615</v>
      </c>
      <c r="E167" s="145" t="s">
        <v>295</v>
      </c>
      <c r="F167" s="145"/>
      <c r="G167" s="146">
        <v>0.95</v>
      </c>
      <c r="H167" s="146">
        <v>0.85</v>
      </c>
      <c r="I167" s="151" t="s">
        <v>292</v>
      </c>
    </row>
    <row r="168" spans="1:9" s="148" customFormat="1" ht="30" customHeight="1">
      <c r="A168" s="67" t="s">
        <v>616</v>
      </c>
      <c r="B168" s="68" t="s">
        <v>617</v>
      </c>
      <c r="C168" s="69" t="s">
        <v>618</v>
      </c>
      <c r="D168" s="70" t="s">
        <v>619</v>
      </c>
      <c r="E168" s="145"/>
      <c r="F168" s="145"/>
      <c r="G168" s="146">
        <v>0.5</v>
      </c>
      <c r="H168" s="146">
        <v>0.2</v>
      </c>
      <c r="I168" s="150" t="s">
        <v>292</v>
      </c>
    </row>
    <row r="169" spans="1:9" s="148" customFormat="1" ht="30" customHeight="1">
      <c r="A169" s="67" t="s">
        <v>616</v>
      </c>
      <c r="B169" s="68" t="s">
        <v>617</v>
      </c>
      <c r="C169" s="69" t="s">
        <v>620</v>
      </c>
      <c r="D169" s="70" t="s">
        <v>621</v>
      </c>
      <c r="E169" s="145" t="s">
        <v>295</v>
      </c>
      <c r="F169" s="145"/>
      <c r="G169" s="146">
        <v>0.95</v>
      </c>
      <c r="H169" s="146">
        <v>0.85</v>
      </c>
      <c r="I169" s="151" t="s">
        <v>292</v>
      </c>
    </row>
    <row r="170" spans="1:9" s="148" customFormat="1" ht="30" customHeight="1">
      <c r="A170" s="67" t="s">
        <v>616</v>
      </c>
      <c r="B170" s="68" t="s">
        <v>617</v>
      </c>
      <c r="C170" s="69" t="s">
        <v>622</v>
      </c>
      <c r="D170" s="70" t="s">
        <v>623</v>
      </c>
      <c r="E170" s="145" t="s">
        <v>295</v>
      </c>
      <c r="F170" s="145"/>
      <c r="G170" s="146">
        <v>0.95</v>
      </c>
      <c r="H170" s="146">
        <v>0.85</v>
      </c>
      <c r="I170" s="151" t="s">
        <v>292</v>
      </c>
    </row>
    <row r="171" spans="1:9" s="148" customFormat="1" ht="30" customHeight="1">
      <c r="A171" s="67" t="s">
        <v>616</v>
      </c>
      <c r="B171" s="68" t="s">
        <v>617</v>
      </c>
      <c r="C171" s="69" t="s">
        <v>624</v>
      </c>
      <c r="D171" s="70" t="s">
        <v>625</v>
      </c>
      <c r="E171" s="145" t="s">
        <v>295</v>
      </c>
      <c r="F171" s="145"/>
      <c r="G171" s="146">
        <v>0.95</v>
      </c>
      <c r="H171" s="146">
        <v>0.85</v>
      </c>
      <c r="I171" s="151" t="s">
        <v>292</v>
      </c>
    </row>
    <row r="172" spans="1:9" s="148" customFormat="1" ht="30" customHeight="1">
      <c r="A172" s="67" t="s">
        <v>616</v>
      </c>
      <c r="B172" s="68" t="s">
        <v>617</v>
      </c>
      <c r="C172" s="69" t="s">
        <v>626</v>
      </c>
      <c r="D172" s="70" t="s">
        <v>627</v>
      </c>
      <c r="E172" s="145" t="s">
        <v>295</v>
      </c>
      <c r="F172" s="145"/>
      <c r="G172" s="146">
        <v>0.95</v>
      </c>
      <c r="H172" s="146">
        <v>0.85</v>
      </c>
      <c r="I172" s="151" t="s">
        <v>292</v>
      </c>
    </row>
    <row r="173" spans="1:9" s="148" customFormat="1" ht="30" customHeight="1">
      <c r="A173" s="67" t="s">
        <v>616</v>
      </c>
      <c r="B173" s="68" t="s">
        <v>617</v>
      </c>
      <c r="C173" s="69" t="s">
        <v>628</v>
      </c>
      <c r="D173" s="70" t="s">
        <v>629</v>
      </c>
      <c r="E173" s="145" t="s">
        <v>295</v>
      </c>
      <c r="F173" s="145"/>
      <c r="G173" s="146">
        <v>0.95</v>
      </c>
      <c r="H173" s="146">
        <v>0.85</v>
      </c>
      <c r="I173" s="151" t="s">
        <v>292</v>
      </c>
    </row>
    <row r="174" spans="1:9" s="148" customFormat="1" ht="30" customHeight="1">
      <c r="A174" s="67" t="s">
        <v>630</v>
      </c>
      <c r="B174" s="68" t="s">
        <v>631</v>
      </c>
      <c r="C174" s="69" t="s">
        <v>632</v>
      </c>
      <c r="D174" s="70" t="s">
        <v>633</v>
      </c>
      <c r="E174" s="145" t="s">
        <v>295</v>
      </c>
      <c r="F174" s="145"/>
      <c r="G174" s="146">
        <v>0.95</v>
      </c>
      <c r="H174" s="146">
        <v>0.85</v>
      </c>
      <c r="I174" s="151" t="s">
        <v>292</v>
      </c>
    </row>
    <row r="175" spans="1:9" s="148" customFormat="1" ht="30" customHeight="1">
      <c r="A175" s="67" t="s">
        <v>630</v>
      </c>
      <c r="B175" s="68" t="s">
        <v>631</v>
      </c>
      <c r="C175" s="69" t="s">
        <v>634</v>
      </c>
      <c r="D175" s="70" t="s">
        <v>635</v>
      </c>
      <c r="E175" s="145" t="s">
        <v>295</v>
      </c>
      <c r="F175" s="145"/>
      <c r="G175" s="146">
        <v>0.95</v>
      </c>
      <c r="H175" s="146">
        <v>0.85</v>
      </c>
      <c r="I175" s="151" t="s">
        <v>292</v>
      </c>
    </row>
    <row r="176" spans="1:9" s="148" customFormat="1" ht="30" customHeight="1">
      <c r="A176" s="67" t="s">
        <v>630</v>
      </c>
      <c r="B176" s="68" t="s">
        <v>631</v>
      </c>
      <c r="C176" s="69" t="s">
        <v>636</v>
      </c>
      <c r="D176" s="70" t="s">
        <v>637</v>
      </c>
      <c r="E176" s="145" t="s">
        <v>295</v>
      </c>
      <c r="F176" s="145"/>
      <c r="G176" s="146">
        <v>0.95</v>
      </c>
      <c r="H176" s="146">
        <v>0.85</v>
      </c>
      <c r="I176" s="151" t="s">
        <v>292</v>
      </c>
    </row>
    <row r="177" spans="1:9" s="148" customFormat="1" ht="30" customHeight="1">
      <c r="A177" s="67" t="s">
        <v>630</v>
      </c>
      <c r="B177" s="68" t="s">
        <v>631</v>
      </c>
      <c r="C177" s="69" t="s">
        <v>638</v>
      </c>
      <c r="D177" s="70" t="s">
        <v>639</v>
      </c>
      <c r="E177" s="145" t="s">
        <v>295</v>
      </c>
      <c r="F177" s="145"/>
      <c r="G177" s="146">
        <v>0.95</v>
      </c>
      <c r="H177" s="146">
        <v>0.85</v>
      </c>
      <c r="I177" s="151" t="s">
        <v>292</v>
      </c>
    </row>
    <row r="178" spans="1:9" s="148" customFormat="1" ht="30" customHeight="1">
      <c r="A178" s="67" t="s">
        <v>630</v>
      </c>
      <c r="B178" s="68" t="s">
        <v>631</v>
      </c>
      <c r="C178" s="69" t="s">
        <v>640</v>
      </c>
      <c r="D178" s="70" t="s">
        <v>641</v>
      </c>
      <c r="E178" s="145" t="s">
        <v>295</v>
      </c>
      <c r="F178" s="145"/>
      <c r="G178" s="146">
        <v>0.95</v>
      </c>
      <c r="H178" s="146">
        <v>0.85</v>
      </c>
      <c r="I178" s="151" t="s">
        <v>292</v>
      </c>
    </row>
    <row r="179" spans="1:9" s="148" customFormat="1" ht="30" customHeight="1">
      <c r="A179" s="67" t="s">
        <v>630</v>
      </c>
      <c r="B179" s="68" t="s">
        <v>631</v>
      </c>
      <c r="C179" s="69" t="s">
        <v>642</v>
      </c>
      <c r="D179" s="70" t="s">
        <v>643</v>
      </c>
      <c r="E179" s="145" t="s">
        <v>295</v>
      </c>
      <c r="F179" s="145"/>
      <c r="G179" s="146">
        <v>0.95</v>
      </c>
      <c r="H179" s="146">
        <v>0.85</v>
      </c>
      <c r="I179" s="151" t="s">
        <v>292</v>
      </c>
    </row>
    <row r="180" spans="1:9" s="148" customFormat="1" ht="30" customHeight="1">
      <c r="A180" s="67" t="s">
        <v>630</v>
      </c>
      <c r="B180" s="68" t="s">
        <v>631</v>
      </c>
      <c r="C180" s="69" t="s">
        <v>644</v>
      </c>
      <c r="D180" s="70" t="s">
        <v>645</v>
      </c>
      <c r="E180" s="145" t="s">
        <v>295</v>
      </c>
      <c r="F180" s="145"/>
      <c r="G180" s="146">
        <v>0.95</v>
      </c>
      <c r="H180" s="146">
        <v>0.85</v>
      </c>
      <c r="I180" s="151" t="s">
        <v>292</v>
      </c>
    </row>
    <row r="181" spans="1:9" s="148" customFormat="1" ht="30" customHeight="1">
      <c r="A181" s="67" t="s">
        <v>630</v>
      </c>
      <c r="B181" s="68" t="s">
        <v>631</v>
      </c>
      <c r="C181" s="69" t="s">
        <v>646</v>
      </c>
      <c r="D181" s="70" t="s">
        <v>647</v>
      </c>
      <c r="E181" s="145" t="s">
        <v>295</v>
      </c>
      <c r="F181" s="145"/>
      <c r="G181" s="146">
        <v>0.95</v>
      </c>
      <c r="H181" s="146">
        <v>0.85</v>
      </c>
      <c r="I181" s="151" t="s">
        <v>292</v>
      </c>
    </row>
    <row r="182" spans="1:9" s="148" customFormat="1" ht="30" customHeight="1">
      <c r="A182" s="67" t="s">
        <v>648</v>
      </c>
      <c r="B182" s="68" t="s">
        <v>649</v>
      </c>
      <c r="C182" s="69" t="s">
        <v>650</v>
      </c>
      <c r="D182" s="70" t="s">
        <v>651</v>
      </c>
      <c r="E182" s="145"/>
      <c r="F182" s="145"/>
      <c r="G182" s="146">
        <v>0.5</v>
      </c>
      <c r="H182" s="146">
        <v>0.2</v>
      </c>
      <c r="I182" s="150" t="s">
        <v>292</v>
      </c>
    </row>
    <row r="183" spans="1:9" s="148" customFormat="1" ht="30" customHeight="1">
      <c r="A183" s="67" t="s">
        <v>652</v>
      </c>
      <c r="B183" s="68" t="s">
        <v>653</v>
      </c>
      <c r="C183" s="69" t="s">
        <v>654</v>
      </c>
      <c r="D183" s="70" t="s">
        <v>655</v>
      </c>
      <c r="E183" s="145"/>
      <c r="F183" s="145"/>
      <c r="G183" s="146">
        <v>0.5</v>
      </c>
      <c r="H183" s="146">
        <v>0.2</v>
      </c>
      <c r="I183" s="150" t="s">
        <v>292</v>
      </c>
    </row>
    <row r="184" spans="1:9" s="148" customFormat="1" ht="30" customHeight="1">
      <c r="A184" s="67" t="s">
        <v>652</v>
      </c>
      <c r="B184" s="68" t="s">
        <v>653</v>
      </c>
      <c r="C184" s="69" t="s">
        <v>656</v>
      </c>
      <c r="D184" s="70" t="s">
        <v>657</v>
      </c>
      <c r="E184" s="145" t="s">
        <v>295</v>
      </c>
      <c r="F184" s="145" t="s">
        <v>289</v>
      </c>
      <c r="G184" s="146">
        <v>1</v>
      </c>
      <c r="H184" s="146">
        <v>0.9</v>
      </c>
      <c r="I184" s="146">
        <v>1</v>
      </c>
    </row>
    <row r="185" spans="1:9" s="148" customFormat="1" ht="30" customHeight="1">
      <c r="A185" s="67" t="s">
        <v>652</v>
      </c>
      <c r="B185" s="68" t="s">
        <v>653</v>
      </c>
      <c r="C185" s="69" t="s">
        <v>658</v>
      </c>
      <c r="D185" s="70" t="s">
        <v>659</v>
      </c>
      <c r="E185" s="145" t="s">
        <v>295</v>
      </c>
      <c r="F185" s="145"/>
      <c r="G185" s="146">
        <v>0.95</v>
      </c>
      <c r="H185" s="146">
        <v>0.85</v>
      </c>
      <c r="I185" s="151" t="s">
        <v>292</v>
      </c>
    </row>
    <row r="186" spans="1:9" s="148" customFormat="1" ht="30" customHeight="1">
      <c r="A186" s="67" t="s">
        <v>660</v>
      </c>
      <c r="B186" s="68" t="s">
        <v>661</v>
      </c>
      <c r="C186" s="69" t="s">
        <v>662</v>
      </c>
      <c r="D186" s="70" t="s">
        <v>663</v>
      </c>
      <c r="E186" s="145"/>
      <c r="F186" s="145"/>
      <c r="G186" s="146">
        <v>0.5</v>
      </c>
      <c r="H186" s="146">
        <v>0.2</v>
      </c>
      <c r="I186" s="150" t="s">
        <v>292</v>
      </c>
    </row>
    <row r="187" spans="1:9" s="148" customFormat="1" ht="30" customHeight="1">
      <c r="A187" s="67" t="s">
        <v>660</v>
      </c>
      <c r="B187" s="68" t="s">
        <v>661</v>
      </c>
      <c r="C187" s="69" t="s">
        <v>664</v>
      </c>
      <c r="D187" s="70" t="s">
        <v>665</v>
      </c>
      <c r="E187" s="145"/>
      <c r="F187" s="145"/>
      <c r="G187" s="146">
        <v>0.8</v>
      </c>
      <c r="H187" s="146">
        <v>0.2</v>
      </c>
      <c r="I187" s="150" t="s">
        <v>292</v>
      </c>
    </row>
    <row r="188" spans="1:9" s="148" customFormat="1" ht="30" customHeight="1">
      <c r="A188" s="67" t="s">
        <v>660</v>
      </c>
      <c r="B188" s="68" t="s">
        <v>661</v>
      </c>
      <c r="C188" s="69" t="s">
        <v>666</v>
      </c>
      <c r="D188" s="70" t="s">
        <v>667</v>
      </c>
      <c r="E188" s="145"/>
      <c r="F188" s="145"/>
      <c r="G188" s="146">
        <v>0.5</v>
      </c>
      <c r="H188" s="146">
        <v>0.2</v>
      </c>
      <c r="I188" s="150" t="s">
        <v>292</v>
      </c>
    </row>
    <row r="189" spans="1:9" s="148" customFormat="1" ht="30" customHeight="1">
      <c r="A189" s="67" t="s">
        <v>660</v>
      </c>
      <c r="B189" s="68" t="s">
        <v>661</v>
      </c>
      <c r="C189" s="69" t="s">
        <v>668</v>
      </c>
      <c r="D189" s="70" t="s">
        <v>669</v>
      </c>
      <c r="E189" s="145"/>
      <c r="F189" s="145"/>
      <c r="G189" s="146">
        <v>0.5</v>
      </c>
      <c r="H189" s="146">
        <v>0.2</v>
      </c>
      <c r="I189" s="150" t="s">
        <v>292</v>
      </c>
    </row>
    <row r="190" spans="1:9" s="148" customFormat="1" ht="30" customHeight="1">
      <c r="A190" s="67" t="s">
        <v>670</v>
      </c>
      <c r="B190" s="68" t="s">
        <v>671</v>
      </c>
      <c r="C190" s="69" t="s">
        <v>672</v>
      </c>
      <c r="D190" s="70" t="s">
        <v>673</v>
      </c>
      <c r="E190" s="145"/>
      <c r="F190" s="145" t="s">
        <v>338</v>
      </c>
      <c r="G190" s="146">
        <v>0.5</v>
      </c>
      <c r="H190" s="146">
        <v>0.25</v>
      </c>
      <c r="I190" s="146">
        <v>1</v>
      </c>
    </row>
    <row r="191" spans="1:9" s="148" customFormat="1" ht="30" customHeight="1">
      <c r="A191" s="67" t="s">
        <v>670</v>
      </c>
      <c r="B191" s="68" t="s">
        <v>671</v>
      </c>
      <c r="C191" s="69" t="s">
        <v>674</v>
      </c>
      <c r="D191" s="70" t="s">
        <v>675</v>
      </c>
      <c r="E191" s="145"/>
      <c r="F191" s="145"/>
      <c r="G191" s="146">
        <v>0.5</v>
      </c>
      <c r="H191" s="146">
        <v>0.35</v>
      </c>
      <c r="I191" s="150" t="s">
        <v>292</v>
      </c>
    </row>
    <row r="192" spans="1:9" s="148" customFormat="1" ht="30" customHeight="1">
      <c r="A192" s="67" t="s">
        <v>670</v>
      </c>
      <c r="B192" s="68" t="s">
        <v>671</v>
      </c>
      <c r="C192" s="69" t="s">
        <v>676</v>
      </c>
      <c r="D192" s="70" t="s">
        <v>677</v>
      </c>
      <c r="E192" s="145"/>
      <c r="F192" s="145"/>
      <c r="G192" s="146">
        <v>0.8</v>
      </c>
      <c r="H192" s="146">
        <v>0.5</v>
      </c>
      <c r="I192" s="150" t="s">
        <v>292</v>
      </c>
    </row>
    <row r="193" spans="1:9" s="148" customFormat="1" ht="30" customHeight="1">
      <c r="A193" s="67" t="s">
        <v>670</v>
      </c>
      <c r="B193" s="68" t="s">
        <v>671</v>
      </c>
      <c r="C193" s="69" t="s">
        <v>678</v>
      </c>
      <c r="D193" s="70" t="s">
        <v>679</v>
      </c>
      <c r="E193" s="145"/>
      <c r="F193" s="145"/>
      <c r="G193" s="146">
        <v>0.5</v>
      </c>
      <c r="H193" s="146">
        <v>0.2</v>
      </c>
      <c r="I193" s="150" t="s">
        <v>292</v>
      </c>
    </row>
    <row r="194" spans="1:9" s="148" customFormat="1" ht="30" customHeight="1">
      <c r="A194" s="67" t="s">
        <v>670</v>
      </c>
      <c r="B194" s="68" t="s">
        <v>671</v>
      </c>
      <c r="C194" s="69" t="s">
        <v>680</v>
      </c>
      <c r="D194" s="70" t="s">
        <v>681</v>
      </c>
      <c r="E194" s="145"/>
      <c r="F194" s="145"/>
      <c r="G194" s="146">
        <v>0.8</v>
      </c>
      <c r="H194" s="146">
        <v>0.2</v>
      </c>
      <c r="I194" s="150" t="s">
        <v>292</v>
      </c>
    </row>
    <row r="195" spans="1:9" s="148" customFormat="1" ht="30" customHeight="1">
      <c r="A195" s="67" t="s">
        <v>670</v>
      </c>
      <c r="B195" s="68" t="s">
        <v>671</v>
      </c>
      <c r="C195" s="69" t="s">
        <v>682</v>
      </c>
      <c r="D195" s="70" t="s">
        <v>683</v>
      </c>
      <c r="E195" s="145"/>
      <c r="F195" s="145" t="s">
        <v>289</v>
      </c>
      <c r="G195" s="146">
        <v>0.8</v>
      </c>
      <c r="H195" s="146">
        <v>0.5</v>
      </c>
      <c r="I195" s="146">
        <v>1</v>
      </c>
    </row>
    <row r="196" spans="1:9" s="148" customFormat="1" ht="30" customHeight="1">
      <c r="A196" s="67" t="s">
        <v>670</v>
      </c>
      <c r="B196" s="68" t="s">
        <v>671</v>
      </c>
      <c r="C196" s="69" t="s">
        <v>684</v>
      </c>
      <c r="D196" s="70" t="s">
        <v>685</v>
      </c>
      <c r="E196" s="145"/>
      <c r="F196" s="145" t="s">
        <v>289</v>
      </c>
      <c r="G196" s="146">
        <v>0.8</v>
      </c>
      <c r="H196" s="146">
        <v>0.5</v>
      </c>
      <c r="I196" s="146">
        <v>1</v>
      </c>
    </row>
    <row r="197" spans="1:9" s="148" customFormat="1" ht="30" customHeight="1">
      <c r="A197" s="67" t="s">
        <v>670</v>
      </c>
      <c r="B197" s="68" t="s">
        <v>671</v>
      </c>
      <c r="C197" s="69" t="s">
        <v>686</v>
      </c>
      <c r="D197" s="70" t="s">
        <v>687</v>
      </c>
      <c r="E197" s="145"/>
      <c r="F197" s="145"/>
      <c r="G197" s="146">
        <v>0.5</v>
      </c>
      <c r="H197" s="146">
        <v>0.25</v>
      </c>
      <c r="I197" s="150" t="s">
        <v>292</v>
      </c>
    </row>
    <row r="198" spans="1:9" s="148" customFormat="1" ht="30" customHeight="1">
      <c r="A198" s="67" t="s">
        <v>670</v>
      </c>
      <c r="B198" s="68" t="s">
        <v>671</v>
      </c>
      <c r="C198" s="69" t="s">
        <v>688</v>
      </c>
      <c r="D198" s="70" t="s">
        <v>689</v>
      </c>
      <c r="E198" s="145"/>
      <c r="F198" s="145" t="s">
        <v>338</v>
      </c>
      <c r="G198" s="146">
        <v>0.5</v>
      </c>
      <c r="H198" s="146">
        <v>0.25</v>
      </c>
      <c r="I198" s="146">
        <v>1</v>
      </c>
    </row>
    <row r="199" spans="1:9" s="148" customFormat="1" ht="30" customHeight="1">
      <c r="A199" s="67" t="s">
        <v>670</v>
      </c>
      <c r="B199" s="68" t="s">
        <v>671</v>
      </c>
      <c r="C199" s="69" t="s">
        <v>690</v>
      </c>
      <c r="D199" s="70" t="s">
        <v>691</v>
      </c>
      <c r="E199" s="145"/>
      <c r="F199" s="145" t="s">
        <v>338</v>
      </c>
      <c r="G199" s="146">
        <v>0.5</v>
      </c>
      <c r="H199" s="146">
        <v>0.25</v>
      </c>
      <c r="I199" s="146">
        <v>1</v>
      </c>
    </row>
    <row r="200" spans="1:9" s="148" customFormat="1" ht="30" customHeight="1">
      <c r="A200" s="67" t="s">
        <v>670</v>
      </c>
      <c r="B200" s="68" t="s">
        <v>671</v>
      </c>
      <c r="C200" s="69" t="s">
        <v>692</v>
      </c>
      <c r="D200" s="70" t="s">
        <v>693</v>
      </c>
      <c r="E200" s="145"/>
      <c r="F200" s="145" t="s">
        <v>338</v>
      </c>
      <c r="G200" s="146">
        <v>0.5</v>
      </c>
      <c r="H200" s="146">
        <v>0.25</v>
      </c>
      <c r="I200" s="146">
        <v>1</v>
      </c>
    </row>
    <row r="201" spans="1:9" s="148" customFormat="1" ht="30" customHeight="1">
      <c r="A201" s="67" t="s">
        <v>670</v>
      </c>
      <c r="B201" s="68" t="s">
        <v>671</v>
      </c>
      <c r="C201" s="69" t="s">
        <v>694</v>
      </c>
      <c r="D201" s="70" t="s">
        <v>695</v>
      </c>
      <c r="E201" s="145"/>
      <c r="F201" s="145" t="s">
        <v>338</v>
      </c>
      <c r="G201" s="146">
        <v>0.5</v>
      </c>
      <c r="H201" s="146">
        <v>0.25</v>
      </c>
      <c r="I201" s="146">
        <v>1</v>
      </c>
    </row>
    <row r="202" spans="1:9" s="148" customFormat="1" ht="30" customHeight="1">
      <c r="A202" s="67" t="s">
        <v>670</v>
      </c>
      <c r="B202" s="68" t="s">
        <v>671</v>
      </c>
      <c r="C202" s="69" t="s">
        <v>696</v>
      </c>
      <c r="D202" s="70" t="s">
        <v>697</v>
      </c>
      <c r="E202" s="145"/>
      <c r="F202" s="145" t="s">
        <v>338</v>
      </c>
      <c r="G202" s="146">
        <v>0.5</v>
      </c>
      <c r="H202" s="146">
        <v>0.25</v>
      </c>
      <c r="I202" s="146">
        <v>1</v>
      </c>
    </row>
    <row r="203" spans="1:9" s="148" customFormat="1" ht="30" customHeight="1">
      <c r="A203" s="67" t="s">
        <v>670</v>
      </c>
      <c r="B203" s="68" t="s">
        <v>671</v>
      </c>
      <c r="C203" s="69" t="s">
        <v>698</v>
      </c>
      <c r="D203" s="70" t="s">
        <v>699</v>
      </c>
      <c r="E203" s="145"/>
      <c r="F203" s="145" t="s">
        <v>338</v>
      </c>
      <c r="G203" s="146">
        <v>0.5</v>
      </c>
      <c r="H203" s="146">
        <v>0.25</v>
      </c>
      <c r="I203" s="146">
        <v>1</v>
      </c>
    </row>
    <row r="204" spans="1:9" s="148" customFormat="1" ht="30" customHeight="1">
      <c r="A204" s="67" t="s">
        <v>670</v>
      </c>
      <c r="B204" s="68" t="s">
        <v>671</v>
      </c>
      <c r="C204" s="69" t="s">
        <v>700</v>
      </c>
      <c r="D204" s="70" t="s">
        <v>701</v>
      </c>
      <c r="E204" s="145"/>
      <c r="F204" s="145" t="s">
        <v>338</v>
      </c>
      <c r="G204" s="146">
        <v>0.5</v>
      </c>
      <c r="H204" s="146">
        <v>0.25</v>
      </c>
      <c r="I204" s="146">
        <v>1</v>
      </c>
    </row>
    <row r="205" spans="1:9" s="148" customFormat="1" ht="30" customHeight="1">
      <c r="A205" s="67" t="s">
        <v>670</v>
      </c>
      <c r="B205" s="68" t="s">
        <v>671</v>
      </c>
      <c r="C205" s="69" t="s">
        <v>702</v>
      </c>
      <c r="D205" s="70" t="s">
        <v>703</v>
      </c>
      <c r="E205" s="145"/>
      <c r="F205" s="145" t="s">
        <v>338</v>
      </c>
      <c r="G205" s="146">
        <v>0.5</v>
      </c>
      <c r="H205" s="146">
        <v>0.25</v>
      </c>
      <c r="I205" s="146">
        <v>1</v>
      </c>
    </row>
    <row r="206" spans="1:9" s="148" customFormat="1" ht="30" customHeight="1">
      <c r="A206" s="67" t="s">
        <v>670</v>
      </c>
      <c r="B206" s="68" t="s">
        <v>671</v>
      </c>
      <c r="C206" s="69" t="s">
        <v>704</v>
      </c>
      <c r="D206" s="70" t="s">
        <v>705</v>
      </c>
      <c r="E206" s="145"/>
      <c r="F206" s="145" t="s">
        <v>338</v>
      </c>
      <c r="G206" s="146">
        <v>0.5</v>
      </c>
      <c r="H206" s="146">
        <v>0.25</v>
      </c>
      <c r="I206" s="146">
        <v>1</v>
      </c>
    </row>
    <row r="207" spans="1:9" s="148" customFormat="1" ht="30" customHeight="1">
      <c r="A207" s="67" t="s">
        <v>670</v>
      </c>
      <c r="B207" s="68" t="s">
        <v>671</v>
      </c>
      <c r="C207" s="69" t="s">
        <v>706</v>
      </c>
      <c r="D207" s="70" t="s">
        <v>707</v>
      </c>
      <c r="E207" s="145"/>
      <c r="F207" s="145" t="s">
        <v>338</v>
      </c>
      <c r="G207" s="146">
        <v>0.5</v>
      </c>
      <c r="H207" s="146">
        <v>0.25</v>
      </c>
      <c r="I207" s="146">
        <v>1</v>
      </c>
    </row>
    <row r="208" spans="1:9" s="148" customFormat="1" ht="30" customHeight="1">
      <c r="A208" s="67" t="s">
        <v>670</v>
      </c>
      <c r="B208" s="68" t="s">
        <v>671</v>
      </c>
      <c r="C208" s="69" t="s">
        <v>708</v>
      </c>
      <c r="D208" s="70" t="s">
        <v>709</v>
      </c>
      <c r="E208" s="145"/>
      <c r="F208" s="145" t="s">
        <v>338</v>
      </c>
      <c r="G208" s="146">
        <v>0.5</v>
      </c>
      <c r="H208" s="146">
        <v>0.25</v>
      </c>
      <c r="I208" s="146">
        <v>1</v>
      </c>
    </row>
    <row r="209" spans="1:9" s="148" customFormat="1" ht="30" customHeight="1">
      <c r="A209" s="67" t="s">
        <v>670</v>
      </c>
      <c r="B209" s="68" t="s">
        <v>671</v>
      </c>
      <c r="C209" s="69" t="s">
        <v>710</v>
      </c>
      <c r="D209" s="70" t="s">
        <v>711</v>
      </c>
      <c r="E209" s="145"/>
      <c r="F209" s="145" t="s">
        <v>338</v>
      </c>
      <c r="G209" s="146">
        <v>0.5</v>
      </c>
      <c r="H209" s="146">
        <v>0.25</v>
      </c>
      <c r="I209" s="146">
        <v>1</v>
      </c>
    </row>
    <row r="210" spans="1:9" s="148" customFormat="1" ht="30" customHeight="1">
      <c r="A210" s="67" t="s">
        <v>670</v>
      </c>
      <c r="B210" s="68" t="s">
        <v>671</v>
      </c>
      <c r="C210" s="69" t="s">
        <v>712</v>
      </c>
      <c r="D210" s="70" t="s">
        <v>713</v>
      </c>
      <c r="E210" s="145"/>
      <c r="F210" s="145" t="s">
        <v>338</v>
      </c>
      <c r="G210" s="146">
        <v>0.5</v>
      </c>
      <c r="H210" s="146">
        <v>0.25</v>
      </c>
      <c r="I210" s="146">
        <v>1</v>
      </c>
    </row>
    <row r="211" spans="1:9" s="148" customFormat="1" ht="30" customHeight="1">
      <c r="A211" s="67" t="s">
        <v>670</v>
      </c>
      <c r="B211" s="68" t="s">
        <v>671</v>
      </c>
      <c r="C211" s="69" t="s">
        <v>714</v>
      </c>
      <c r="D211" s="70" t="s">
        <v>715</v>
      </c>
      <c r="E211" s="145"/>
      <c r="F211" s="145" t="s">
        <v>338</v>
      </c>
      <c r="G211" s="146">
        <v>0.5</v>
      </c>
      <c r="H211" s="146">
        <v>0.25</v>
      </c>
      <c r="I211" s="146">
        <v>1</v>
      </c>
    </row>
    <row r="212" spans="1:9" s="148" customFormat="1" ht="30" customHeight="1">
      <c r="A212" s="67" t="s">
        <v>670</v>
      </c>
      <c r="B212" s="68" t="s">
        <v>671</v>
      </c>
      <c r="C212" s="69" t="s">
        <v>716</v>
      </c>
      <c r="D212" s="70" t="s">
        <v>717</v>
      </c>
      <c r="E212" s="145"/>
      <c r="F212" s="145" t="s">
        <v>338</v>
      </c>
      <c r="G212" s="146">
        <v>0.5</v>
      </c>
      <c r="H212" s="146">
        <v>0.25</v>
      </c>
      <c r="I212" s="146">
        <v>1</v>
      </c>
    </row>
    <row r="213" spans="1:9" s="148" customFormat="1" ht="30" customHeight="1">
      <c r="A213" s="67" t="s">
        <v>670</v>
      </c>
      <c r="B213" s="68" t="s">
        <v>671</v>
      </c>
      <c r="C213" s="69" t="s">
        <v>718</v>
      </c>
      <c r="D213" s="70" t="s">
        <v>719</v>
      </c>
      <c r="E213" s="145"/>
      <c r="F213" s="145" t="s">
        <v>338</v>
      </c>
      <c r="G213" s="146">
        <v>0.5</v>
      </c>
      <c r="H213" s="146">
        <v>0.25</v>
      </c>
      <c r="I213" s="146">
        <v>1</v>
      </c>
    </row>
    <row r="214" spans="1:9" s="148" customFormat="1" ht="30" customHeight="1">
      <c r="A214" s="67" t="s">
        <v>670</v>
      </c>
      <c r="B214" s="68" t="s">
        <v>671</v>
      </c>
      <c r="C214" s="69" t="s">
        <v>720</v>
      </c>
      <c r="D214" s="70" t="s">
        <v>721</v>
      </c>
      <c r="E214" s="145"/>
      <c r="F214" s="145" t="s">
        <v>338</v>
      </c>
      <c r="G214" s="146">
        <v>0.5</v>
      </c>
      <c r="H214" s="146">
        <v>0.25</v>
      </c>
      <c r="I214" s="146">
        <v>1</v>
      </c>
    </row>
    <row r="215" spans="1:9" s="148" customFormat="1" ht="30" customHeight="1">
      <c r="A215" s="67" t="s">
        <v>670</v>
      </c>
      <c r="B215" s="68" t="s">
        <v>671</v>
      </c>
      <c r="C215" s="69" t="s">
        <v>722</v>
      </c>
      <c r="D215" s="70" t="s">
        <v>723</v>
      </c>
      <c r="E215" s="145"/>
      <c r="F215" s="145" t="s">
        <v>338</v>
      </c>
      <c r="G215" s="146">
        <v>0.5</v>
      </c>
      <c r="H215" s="146">
        <v>0.25</v>
      </c>
      <c r="I215" s="146">
        <v>1</v>
      </c>
    </row>
    <row r="216" spans="1:9" s="148" customFormat="1" ht="30" customHeight="1">
      <c r="A216" s="67" t="s">
        <v>670</v>
      </c>
      <c r="B216" s="68" t="s">
        <v>671</v>
      </c>
      <c r="C216" s="69" t="s">
        <v>724</v>
      </c>
      <c r="D216" s="70" t="s">
        <v>725</v>
      </c>
      <c r="E216" s="145"/>
      <c r="F216" s="145" t="s">
        <v>338</v>
      </c>
      <c r="G216" s="146">
        <v>0.5</v>
      </c>
      <c r="H216" s="146">
        <v>0.25</v>
      </c>
      <c r="I216" s="146">
        <v>1</v>
      </c>
    </row>
    <row r="217" spans="1:9" s="148" customFormat="1" ht="30" customHeight="1">
      <c r="A217" s="67" t="s">
        <v>670</v>
      </c>
      <c r="B217" s="68" t="s">
        <v>671</v>
      </c>
      <c r="C217" s="69" t="s">
        <v>726</v>
      </c>
      <c r="D217" s="70" t="s">
        <v>727</v>
      </c>
      <c r="E217" s="145"/>
      <c r="F217" s="145" t="s">
        <v>338</v>
      </c>
      <c r="G217" s="146">
        <v>0.5</v>
      </c>
      <c r="H217" s="146">
        <v>0.25</v>
      </c>
      <c r="I217" s="146">
        <v>1</v>
      </c>
    </row>
    <row r="218" spans="1:9" s="148" customFormat="1" ht="42.75">
      <c r="A218" s="67" t="s">
        <v>670</v>
      </c>
      <c r="B218" s="68" t="s">
        <v>671</v>
      </c>
      <c r="C218" s="69" t="s">
        <v>728</v>
      </c>
      <c r="D218" s="70" t="s">
        <v>729</v>
      </c>
      <c r="E218" s="145"/>
      <c r="F218" s="145" t="s">
        <v>289</v>
      </c>
      <c r="G218" s="146">
        <v>0.5</v>
      </c>
      <c r="H218" s="146">
        <v>0.2</v>
      </c>
      <c r="I218" s="146">
        <v>1</v>
      </c>
    </row>
    <row r="219" spans="1:9" s="148" customFormat="1" ht="30" customHeight="1">
      <c r="A219" s="67" t="s">
        <v>730</v>
      </c>
      <c r="B219" s="68" t="s">
        <v>175</v>
      </c>
      <c r="C219" s="69" t="s">
        <v>731</v>
      </c>
      <c r="D219" s="70" t="s">
        <v>732</v>
      </c>
      <c r="E219" s="145"/>
      <c r="F219" s="145"/>
      <c r="G219" s="146">
        <v>0.7</v>
      </c>
      <c r="H219" s="146">
        <v>0.2</v>
      </c>
      <c r="I219" s="150" t="s">
        <v>292</v>
      </c>
    </row>
    <row r="220" spans="1:9" s="148" customFormat="1" ht="30" customHeight="1">
      <c r="A220" s="67" t="s">
        <v>730</v>
      </c>
      <c r="B220" s="68" t="s">
        <v>175</v>
      </c>
      <c r="C220" s="69" t="s">
        <v>733</v>
      </c>
      <c r="D220" s="70" t="s">
        <v>734</v>
      </c>
      <c r="E220" s="145"/>
      <c r="F220" s="145"/>
      <c r="G220" s="146">
        <v>0.7</v>
      </c>
      <c r="H220" s="146">
        <v>0.2</v>
      </c>
      <c r="I220" s="150" t="s">
        <v>292</v>
      </c>
    </row>
    <row r="221" spans="1:9" s="148" customFormat="1" ht="42.75">
      <c r="A221" s="67" t="s">
        <v>730</v>
      </c>
      <c r="B221" s="68" t="s">
        <v>175</v>
      </c>
      <c r="C221" s="69" t="s">
        <v>735</v>
      </c>
      <c r="D221" s="70" t="s">
        <v>736</v>
      </c>
      <c r="E221" s="145"/>
      <c r="F221" s="145"/>
      <c r="G221" s="146">
        <v>0.7</v>
      </c>
      <c r="H221" s="146">
        <v>0.2</v>
      </c>
      <c r="I221" s="150" t="s">
        <v>292</v>
      </c>
    </row>
    <row r="222" spans="1:9" s="148" customFormat="1" ht="42.75">
      <c r="A222" s="67" t="s">
        <v>730</v>
      </c>
      <c r="B222" s="68" t="s">
        <v>175</v>
      </c>
      <c r="C222" s="69" t="s">
        <v>737</v>
      </c>
      <c r="D222" s="70" t="s">
        <v>738</v>
      </c>
      <c r="E222" s="145"/>
      <c r="F222" s="145"/>
      <c r="G222" s="146">
        <v>0.7</v>
      </c>
      <c r="H222" s="146">
        <v>0.2</v>
      </c>
      <c r="I222" s="150" t="s">
        <v>292</v>
      </c>
    </row>
    <row r="223" spans="1:9" s="148" customFormat="1" ht="30" customHeight="1">
      <c r="A223" s="67" t="s">
        <v>730</v>
      </c>
      <c r="B223" s="68" t="s">
        <v>175</v>
      </c>
      <c r="C223" s="69" t="s">
        <v>739</v>
      </c>
      <c r="D223" s="70" t="s">
        <v>740</v>
      </c>
      <c r="E223" s="145"/>
      <c r="F223" s="145"/>
      <c r="G223" s="146">
        <v>0.7</v>
      </c>
      <c r="H223" s="146">
        <v>0.2</v>
      </c>
      <c r="I223" s="150" t="s">
        <v>292</v>
      </c>
    </row>
    <row r="224" spans="1:9" s="148" customFormat="1" ht="30" customHeight="1">
      <c r="A224" s="67" t="s">
        <v>730</v>
      </c>
      <c r="B224" s="68" t="s">
        <v>175</v>
      </c>
      <c r="C224" s="69" t="s">
        <v>741</v>
      </c>
      <c r="D224" s="70" t="s">
        <v>742</v>
      </c>
      <c r="E224" s="145"/>
      <c r="F224" s="145"/>
      <c r="G224" s="146">
        <v>0.7</v>
      </c>
      <c r="H224" s="146">
        <v>0.2</v>
      </c>
      <c r="I224" s="150" t="s">
        <v>292</v>
      </c>
    </row>
    <row r="225" spans="1:9" s="148" customFormat="1" ht="30" customHeight="1">
      <c r="A225" s="67" t="s">
        <v>730</v>
      </c>
      <c r="B225" s="68" t="s">
        <v>175</v>
      </c>
      <c r="C225" s="69" t="s">
        <v>743</v>
      </c>
      <c r="D225" s="70" t="s">
        <v>744</v>
      </c>
      <c r="E225" s="145"/>
      <c r="F225" s="145"/>
      <c r="G225" s="146">
        <v>0.7</v>
      </c>
      <c r="H225" s="146">
        <v>0.2</v>
      </c>
      <c r="I225" s="150" t="s">
        <v>292</v>
      </c>
    </row>
    <row r="226" spans="1:9" s="148" customFormat="1" ht="30" customHeight="1">
      <c r="A226" s="67" t="s">
        <v>730</v>
      </c>
      <c r="B226" s="68" t="s">
        <v>175</v>
      </c>
      <c r="C226" s="69" t="s">
        <v>745</v>
      </c>
      <c r="D226" s="70" t="s">
        <v>192</v>
      </c>
      <c r="E226" s="145"/>
      <c r="F226" s="145"/>
      <c r="G226" s="146">
        <v>0.7</v>
      </c>
      <c r="H226" s="146">
        <v>0.2</v>
      </c>
      <c r="I226" s="150" t="s">
        <v>292</v>
      </c>
    </row>
    <row r="227" spans="1:9" s="148" customFormat="1" ht="30" customHeight="1">
      <c r="A227" s="67" t="s">
        <v>730</v>
      </c>
      <c r="B227" s="68" t="s">
        <v>175</v>
      </c>
      <c r="C227" s="69" t="s">
        <v>746</v>
      </c>
      <c r="D227" s="70" t="s">
        <v>198</v>
      </c>
      <c r="E227" s="145"/>
      <c r="F227" s="145"/>
      <c r="G227" s="146">
        <v>0.7</v>
      </c>
      <c r="H227" s="146">
        <v>0.2</v>
      </c>
      <c r="I227" s="150" t="s">
        <v>292</v>
      </c>
    </row>
    <row r="228" spans="1:9" s="148" customFormat="1" ht="30" customHeight="1">
      <c r="A228" s="67" t="s">
        <v>730</v>
      </c>
      <c r="B228" s="68" t="s">
        <v>175</v>
      </c>
      <c r="C228" s="69" t="s">
        <v>747</v>
      </c>
      <c r="D228" s="70" t="s">
        <v>200</v>
      </c>
      <c r="E228" s="145"/>
      <c r="F228" s="145"/>
      <c r="G228" s="146">
        <v>0.7</v>
      </c>
      <c r="H228" s="146">
        <v>0.2</v>
      </c>
      <c r="I228" s="150" t="s">
        <v>292</v>
      </c>
    </row>
    <row r="229" spans="1:9" s="148" customFormat="1" ht="30" customHeight="1">
      <c r="A229" s="67" t="s">
        <v>730</v>
      </c>
      <c r="B229" s="68" t="s">
        <v>175</v>
      </c>
      <c r="C229" s="69" t="s">
        <v>748</v>
      </c>
      <c r="D229" s="70" t="s">
        <v>204</v>
      </c>
      <c r="E229" s="145"/>
      <c r="F229" s="145"/>
      <c r="G229" s="146">
        <v>0.7</v>
      </c>
      <c r="H229" s="146">
        <v>0.2</v>
      </c>
      <c r="I229" s="150" t="s">
        <v>292</v>
      </c>
    </row>
    <row r="230" spans="1:9" s="148" customFormat="1" ht="28.5" customHeight="1">
      <c r="A230" s="67" t="s">
        <v>730</v>
      </c>
      <c r="B230" s="68" t="s">
        <v>175</v>
      </c>
      <c r="C230" s="69" t="s">
        <v>749</v>
      </c>
      <c r="D230" s="70" t="s">
        <v>750</v>
      </c>
      <c r="E230" s="145"/>
      <c r="F230" s="145"/>
      <c r="G230" s="146">
        <v>0.7</v>
      </c>
      <c r="H230" s="146">
        <v>0.2</v>
      </c>
      <c r="I230" s="150" t="s">
        <v>292</v>
      </c>
    </row>
    <row r="231" spans="1:9" s="148" customFormat="1" ht="30" customHeight="1">
      <c r="A231" s="67" t="s">
        <v>730</v>
      </c>
      <c r="B231" s="68" t="s">
        <v>175</v>
      </c>
      <c r="C231" s="69" t="s">
        <v>751</v>
      </c>
      <c r="D231" s="70" t="s">
        <v>208</v>
      </c>
      <c r="E231" s="145"/>
      <c r="F231" s="145"/>
      <c r="G231" s="146">
        <v>0.7</v>
      </c>
      <c r="H231" s="146">
        <v>0.2</v>
      </c>
      <c r="I231" s="150" t="s">
        <v>292</v>
      </c>
    </row>
    <row r="232" spans="1:9" s="148" customFormat="1" ht="30" customHeight="1">
      <c r="A232" s="67" t="s">
        <v>730</v>
      </c>
      <c r="B232" s="68" t="s">
        <v>175</v>
      </c>
      <c r="C232" s="69" t="s">
        <v>752</v>
      </c>
      <c r="D232" s="70" t="s">
        <v>210</v>
      </c>
      <c r="E232" s="145"/>
      <c r="F232" s="145"/>
      <c r="G232" s="146">
        <v>0.7</v>
      </c>
      <c r="H232" s="146">
        <v>0.2</v>
      </c>
      <c r="I232" s="150" t="s">
        <v>292</v>
      </c>
    </row>
    <row r="233" spans="1:9" s="148" customFormat="1" ht="30" customHeight="1">
      <c r="A233" s="67" t="s">
        <v>730</v>
      </c>
      <c r="B233" s="68" t="s">
        <v>175</v>
      </c>
      <c r="C233" s="69" t="s">
        <v>753</v>
      </c>
      <c r="D233" s="70" t="s">
        <v>754</v>
      </c>
      <c r="E233" s="145"/>
      <c r="F233" s="145"/>
      <c r="G233" s="146">
        <v>0.7</v>
      </c>
      <c r="H233" s="146">
        <v>0.2</v>
      </c>
      <c r="I233" s="150" t="s">
        <v>292</v>
      </c>
    </row>
    <row r="234" spans="1:9" s="148" customFormat="1" ht="30" customHeight="1">
      <c r="A234" s="67" t="s">
        <v>730</v>
      </c>
      <c r="B234" s="68" t="s">
        <v>175</v>
      </c>
      <c r="C234" s="69" t="s">
        <v>755</v>
      </c>
      <c r="D234" s="70" t="s">
        <v>756</v>
      </c>
      <c r="E234" s="145"/>
      <c r="F234" s="145"/>
      <c r="G234" s="146">
        <v>0.7</v>
      </c>
      <c r="H234" s="146">
        <v>0.2</v>
      </c>
      <c r="I234" s="150" t="s">
        <v>292</v>
      </c>
    </row>
    <row r="235" spans="1:9" s="148" customFormat="1" ht="30" customHeight="1">
      <c r="A235" s="67" t="s">
        <v>730</v>
      </c>
      <c r="B235" s="68" t="s">
        <v>175</v>
      </c>
      <c r="C235" s="69" t="s">
        <v>757</v>
      </c>
      <c r="D235" s="70" t="s">
        <v>758</v>
      </c>
      <c r="E235" s="145"/>
      <c r="F235" s="145"/>
      <c r="G235" s="150" t="s">
        <v>292</v>
      </c>
      <c r="H235" s="150" t="s">
        <v>292</v>
      </c>
      <c r="I235" s="150" t="s">
        <v>292</v>
      </c>
    </row>
    <row r="236" spans="1:9" s="148" customFormat="1" ht="30" customHeight="1">
      <c r="A236" s="67" t="s">
        <v>730</v>
      </c>
      <c r="B236" s="68" t="s">
        <v>175</v>
      </c>
      <c r="C236" s="69" t="s">
        <v>759</v>
      </c>
      <c r="D236" s="70" t="s">
        <v>760</v>
      </c>
      <c r="E236" s="145"/>
      <c r="F236" s="145"/>
      <c r="G236" s="150" t="s">
        <v>292</v>
      </c>
      <c r="H236" s="150" t="s">
        <v>292</v>
      </c>
      <c r="I236" s="150" t="s">
        <v>292</v>
      </c>
    </row>
    <row r="237" spans="1:9" s="148" customFormat="1" ht="30" customHeight="1">
      <c r="A237" s="67" t="s">
        <v>730</v>
      </c>
      <c r="B237" s="68" t="s">
        <v>175</v>
      </c>
      <c r="C237" s="69" t="s">
        <v>761</v>
      </c>
      <c r="D237" s="70" t="s">
        <v>762</v>
      </c>
      <c r="E237" s="145"/>
      <c r="F237" s="145"/>
      <c r="G237" s="150" t="s">
        <v>292</v>
      </c>
      <c r="H237" s="150" t="s">
        <v>292</v>
      </c>
      <c r="I237" s="150" t="s">
        <v>292</v>
      </c>
    </row>
    <row r="238" spans="1:9" s="148" customFormat="1" ht="30" customHeight="1">
      <c r="A238" s="142" t="s">
        <v>763</v>
      </c>
      <c r="B238" s="142"/>
      <c r="C238" s="142"/>
      <c r="D238" s="142"/>
      <c r="E238" s="142"/>
      <c r="F238" s="142"/>
      <c r="G238" s="142"/>
      <c r="H238" s="142"/>
      <c r="I238" s="142"/>
    </row>
    <row r="239" spans="1:9" s="148" customFormat="1" ht="30" customHeight="1">
      <c r="A239" s="67" t="s">
        <v>764</v>
      </c>
      <c r="B239" s="152" t="s">
        <v>765</v>
      </c>
      <c r="C239" s="153" t="s">
        <v>766</v>
      </c>
      <c r="D239" s="154" t="s">
        <v>767</v>
      </c>
      <c r="E239" s="145"/>
      <c r="F239" s="145"/>
      <c r="G239" s="146">
        <v>0.5</v>
      </c>
      <c r="H239" s="146">
        <v>0.2</v>
      </c>
      <c r="I239" s="151" t="s">
        <v>292</v>
      </c>
    </row>
    <row r="240" spans="1:9" s="148" customFormat="1" ht="30" customHeight="1">
      <c r="A240" s="67" t="s">
        <v>768</v>
      </c>
      <c r="B240" s="152" t="s">
        <v>286</v>
      </c>
      <c r="C240" s="153" t="s">
        <v>769</v>
      </c>
      <c r="D240" s="154" t="s">
        <v>770</v>
      </c>
      <c r="E240" s="145"/>
      <c r="F240" s="145" t="s">
        <v>289</v>
      </c>
      <c r="G240" s="146">
        <v>0.8</v>
      </c>
      <c r="H240" s="146">
        <v>0.2</v>
      </c>
      <c r="I240" s="147">
        <v>1</v>
      </c>
    </row>
    <row r="241" spans="1:9" s="148" customFormat="1" ht="30" customHeight="1">
      <c r="A241" s="67" t="s">
        <v>768</v>
      </c>
      <c r="B241" s="152" t="s">
        <v>286</v>
      </c>
      <c r="C241" s="153" t="s">
        <v>771</v>
      </c>
      <c r="D241" s="154" t="s">
        <v>772</v>
      </c>
      <c r="E241" s="145"/>
      <c r="F241" s="145" t="s">
        <v>289</v>
      </c>
      <c r="G241" s="146">
        <v>0.7</v>
      </c>
      <c r="H241" s="146">
        <v>0.3</v>
      </c>
      <c r="I241" s="147">
        <v>1</v>
      </c>
    </row>
    <row r="242" spans="1:9" s="148" customFormat="1" ht="30" customHeight="1">
      <c r="A242" s="67" t="s">
        <v>768</v>
      </c>
      <c r="B242" s="152" t="s">
        <v>286</v>
      </c>
      <c r="C242" s="153" t="s">
        <v>773</v>
      </c>
      <c r="D242" s="154" t="s">
        <v>774</v>
      </c>
      <c r="E242" s="145" t="s">
        <v>295</v>
      </c>
      <c r="F242" s="145" t="s">
        <v>289</v>
      </c>
      <c r="G242" s="146">
        <v>1</v>
      </c>
      <c r="H242" s="146">
        <v>0.9</v>
      </c>
      <c r="I242" s="147">
        <v>1</v>
      </c>
    </row>
    <row r="243" spans="1:9" s="148" customFormat="1" ht="30" customHeight="1">
      <c r="A243" s="67" t="s">
        <v>768</v>
      </c>
      <c r="B243" s="152" t="s">
        <v>286</v>
      </c>
      <c r="C243" s="153" t="s">
        <v>775</v>
      </c>
      <c r="D243" s="154" t="s">
        <v>776</v>
      </c>
      <c r="E243" s="145" t="s">
        <v>295</v>
      </c>
      <c r="F243" s="145" t="s">
        <v>289</v>
      </c>
      <c r="G243" s="146">
        <v>1</v>
      </c>
      <c r="H243" s="146">
        <v>0.9</v>
      </c>
      <c r="I243" s="147">
        <v>1</v>
      </c>
    </row>
    <row r="244" spans="1:9" s="148" customFormat="1" ht="30" customHeight="1">
      <c r="A244" s="67" t="s">
        <v>768</v>
      </c>
      <c r="B244" s="152" t="s">
        <v>286</v>
      </c>
      <c r="C244" s="153" t="s">
        <v>777</v>
      </c>
      <c r="D244" s="154" t="s">
        <v>778</v>
      </c>
      <c r="E244" s="145"/>
      <c r="F244" s="145"/>
      <c r="G244" s="146">
        <v>0.8</v>
      </c>
      <c r="H244" s="146">
        <v>0.25</v>
      </c>
      <c r="I244" s="151" t="s">
        <v>292</v>
      </c>
    </row>
    <row r="245" spans="1:9" s="148" customFormat="1" ht="30" customHeight="1">
      <c r="A245" s="67" t="s">
        <v>768</v>
      </c>
      <c r="B245" s="152" t="s">
        <v>286</v>
      </c>
      <c r="C245" s="153" t="s">
        <v>779</v>
      </c>
      <c r="D245" s="154" t="s">
        <v>780</v>
      </c>
      <c r="E245" s="145"/>
      <c r="F245" s="145"/>
      <c r="G245" s="146">
        <v>0.75</v>
      </c>
      <c r="H245" s="146">
        <v>0.2</v>
      </c>
      <c r="I245" s="150" t="s">
        <v>292</v>
      </c>
    </row>
    <row r="246" spans="1:9" s="148" customFormat="1" ht="30" customHeight="1">
      <c r="A246" s="67" t="s">
        <v>768</v>
      </c>
      <c r="B246" s="152" t="s">
        <v>286</v>
      </c>
      <c r="C246" s="153" t="s">
        <v>781</v>
      </c>
      <c r="D246" s="154" t="s">
        <v>782</v>
      </c>
      <c r="E246" s="145"/>
      <c r="F246" s="145"/>
      <c r="G246" s="146">
        <v>0.75</v>
      </c>
      <c r="H246" s="146">
        <v>0.2</v>
      </c>
      <c r="I246" s="150" t="s">
        <v>292</v>
      </c>
    </row>
    <row r="247" spans="1:9" s="148" customFormat="1" ht="30" customHeight="1">
      <c r="A247" s="67" t="s">
        <v>768</v>
      </c>
      <c r="B247" s="152" t="s">
        <v>286</v>
      </c>
      <c r="C247" s="153" t="s">
        <v>783</v>
      </c>
      <c r="D247" s="154" t="s">
        <v>784</v>
      </c>
      <c r="E247" s="145"/>
      <c r="F247" s="145"/>
      <c r="G247" s="146">
        <v>0.5</v>
      </c>
      <c r="H247" s="146">
        <v>0.2</v>
      </c>
      <c r="I247" s="151" t="s">
        <v>292</v>
      </c>
    </row>
    <row r="248" spans="1:9" s="148" customFormat="1" ht="30" customHeight="1">
      <c r="A248" s="67" t="s">
        <v>768</v>
      </c>
      <c r="B248" s="152" t="s">
        <v>286</v>
      </c>
      <c r="C248" s="153" t="s">
        <v>785</v>
      </c>
      <c r="D248" s="154" t="s">
        <v>786</v>
      </c>
      <c r="E248" s="145"/>
      <c r="F248" s="145"/>
      <c r="G248" s="146">
        <v>0.8</v>
      </c>
      <c r="H248" s="146">
        <v>0.2</v>
      </c>
      <c r="I248" s="151" t="s">
        <v>292</v>
      </c>
    </row>
    <row r="249" spans="1:9" s="148" customFormat="1" ht="30" customHeight="1">
      <c r="A249" s="67" t="s">
        <v>768</v>
      </c>
      <c r="B249" s="152" t="s">
        <v>286</v>
      </c>
      <c r="C249" s="153" t="s">
        <v>787</v>
      </c>
      <c r="D249" s="154" t="s">
        <v>294</v>
      </c>
      <c r="E249" s="145" t="s">
        <v>295</v>
      </c>
      <c r="F249" s="145" t="s">
        <v>289</v>
      </c>
      <c r="G249" s="146">
        <v>1</v>
      </c>
      <c r="H249" s="146">
        <v>0.9</v>
      </c>
      <c r="I249" s="147">
        <v>1</v>
      </c>
    </row>
    <row r="250" spans="1:9" s="148" customFormat="1" ht="30" customHeight="1">
      <c r="A250" s="67" t="s">
        <v>768</v>
      </c>
      <c r="B250" s="152" t="s">
        <v>286</v>
      </c>
      <c r="C250" s="153" t="s">
        <v>788</v>
      </c>
      <c r="D250" s="154" t="s">
        <v>297</v>
      </c>
      <c r="E250" s="145" t="s">
        <v>295</v>
      </c>
      <c r="F250" s="145" t="s">
        <v>289</v>
      </c>
      <c r="G250" s="146">
        <v>1</v>
      </c>
      <c r="H250" s="146">
        <v>0.9</v>
      </c>
      <c r="I250" s="147">
        <v>1</v>
      </c>
    </row>
    <row r="251" spans="1:9" s="148" customFormat="1" ht="30" customHeight="1">
      <c r="A251" s="67" t="s">
        <v>768</v>
      </c>
      <c r="B251" s="152" t="s">
        <v>286</v>
      </c>
      <c r="C251" s="153" t="s">
        <v>789</v>
      </c>
      <c r="D251" s="154" t="s">
        <v>790</v>
      </c>
      <c r="E251" s="145" t="s">
        <v>295</v>
      </c>
      <c r="F251" s="145"/>
      <c r="G251" s="146">
        <v>0.9</v>
      </c>
      <c r="H251" s="146">
        <v>0.8</v>
      </c>
      <c r="I251" s="151" t="s">
        <v>292</v>
      </c>
    </row>
    <row r="252" spans="1:9" s="148" customFormat="1" ht="30" customHeight="1">
      <c r="A252" s="67" t="s">
        <v>768</v>
      </c>
      <c r="B252" s="152" t="s">
        <v>286</v>
      </c>
      <c r="C252" s="153" t="s">
        <v>791</v>
      </c>
      <c r="D252" s="154" t="s">
        <v>792</v>
      </c>
      <c r="E252" s="145" t="s">
        <v>295</v>
      </c>
      <c r="F252" s="145"/>
      <c r="G252" s="146">
        <v>0.9</v>
      </c>
      <c r="H252" s="146">
        <v>0.8</v>
      </c>
      <c r="I252" s="151" t="s">
        <v>292</v>
      </c>
    </row>
    <row r="253" spans="1:9" s="148" customFormat="1" ht="30" customHeight="1">
      <c r="A253" s="67" t="s">
        <v>768</v>
      </c>
      <c r="B253" s="152" t="s">
        <v>286</v>
      </c>
      <c r="C253" s="153" t="s">
        <v>793</v>
      </c>
      <c r="D253" s="154" t="s">
        <v>794</v>
      </c>
      <c r="E253" s="145" t="s">
        <v>295</v>
      </c>
      <c r="F253" s="145"/>
      <c r="G253" s="146">
        <v>1</v>
      </c>
      <c r="H253" s="146">
        <v>0.9</v>
      </c>
      <c r="I253" s="151" t="s">
        <v>292</v>
      </c>
    </row>
    <row r="254" spans="1:9" s="148" customFormat="1" ht="30" customHeight="1">
      <c r="A254" s="67" t="s">
        <v>768</v>
      </c>
      <c r="B254" s="152" t="s">
        <v>286</v>
      </c>
      <c r="C254" s="153" t="s">
        <v>795</v>
      </c>
      <c r="D254" s="154" t="s">
        <v>796</v>
      </c>
      <c r="E254" s="145" t="s">
        <v>295</v>
      </c>
      <c r="F254" s="145" t="s">
        <v>289</v>
      </c>
      <c r="G254" s="146">
        <v>0.9</v>
      </c>
      <c r="H254" s="146">
        <v>0.8</v>
      </c>
      <c r="I254" s="147">
        <v>1</v>
      </c>
    </row>
    <row r="255" spans="1:9" s="148" customFormat="1" ht="30" customHeight="1">
      <c r="A255" s="67" t="s">
        <v>768</v>
      </c>
      <c r="B255" s="152" t="s">
        <v>286</v>
      </c>
      <c r="C255" s="153" t="s">
        <v>797</v>
      </c>
      <c r="D255" s="154" t="s">
        <v>798</v>
      </c>
      <c r="E255" s="145" t="s">
        <v>295</v>
      </c>
      <c r="F255" s="145" t="s">
        <v>289</v>
      </c>
      <c r="G255" s="146">
        <v>0.9</v>
      </c>
      <c r="H255" s="146">
        <v>0.8</v>
      </c>
      <c r="I255" s="147">
        <v>1</v>
      </c>
    </row>
    <row r="256" spans="1:9" s="148" customFormat="1" ht="30" customHeight="1">
      <c r="A256" s="67" t="s">
        <v>768</v>
      </c>
      <c r="B256" s="152" t="s">
        <v>286</v>
      </c>
      <c r="C256" s="153" t="s">
        <v>799</v>
      </c>
      <c r="D256" s="154" t="s">
        <v>800</v>
      </c>
      <c r="E256" s="145" t="s">
        <v>295</v>
      </c>
      <c r="F256" s="145" t="s">
        <v>289</v>
      </c>
      <c r="G256" s="146">
        <v>0.9</v>
      </c>
      <c r="H256" s="146">
        <v>0.8</v>
      </c>
      <c r="I256" s="147">
        <v>1</v>
      </c>
    </row>
    <row r="257" spans="1:9" s="148" customFormat="1" ht="30" customHeight="1">
      <c r="A257" s="67" t="s">
        <v>801</v>
      </c>
      <c r="B257" s="152" t="s">
        <v>323</v>
      </c>
      <c r="C257" s="153" t="s">
        <v>802</v>
      </c>
      <c r="D257" s="154" t="s">
        <v>325</v>
      </c>
      <c r="E257" s="145"/>
      <c r="F257" s="145"/>
      <c r="G257" s="146">
        <v>0.8</v>
      </c>
      <c r="H257" s="146">
        <v>0.2</v>
      </c>
      <c r="I257" s="150" t="s">
        <v>292</v>
      </c>
    </row>
    <row r="258" spans="1:9" s="148" customFormat="1" ht="30" customHeight="1">
      <c r="A258" s="67" t="s">
        <v>801</v>
      </c>
      <c r="B258" s="152" t="s">
        <v>323</v>
      </c>
      <c r="C258" s="153" t="s">
        <v>803</v>
      </c>
      <c r="D258" s="154" t="s">
        <v>804</v>
      </c>
      <c r="E258" s="145"/>
      <c r="F258" s="145" t="s">
        <v>289</v>
      </c>
      <c r="G258" s="146">
        <v>0.8</v>
      </c>
      <c r="H258" s="146">
        <v>0.5</v>
      </c>
      <c r="I258" s="147">
        <v>1</v>
      </c>
    </row>
    <row r="259" spans="1:9" s="148" customFormat="1" ht="30" customHeight="1">
      <c r="A259" s="67" t="s">
        <v>805</v>
      </c>
      <c r="B259" s="152" t="s">
        <v>327</v>
      </c>
      <c r="C259" s="153" t="s">
        <v>806</v>
      </c>
      <c r="D259" s="154" t="s">
        <v>807</v>
      </c>
      <c r="E259" s="145"/>
      <c r="F259" s="145"/>
      <c r="G259" s="146">
        <v>0.8</v>
      </c>
      <c r="H259" s="146">
        <v>0.2</v>
      </c>
      <c r="I259" s="150" t="s">
        <v>292</v>
      </c>
    </row>
    <row r="260" spans="1:9" s="148" customFormat="1" ht="30" customHeight="1">
      <c r="A260" s="67" t="s">
        <v>805</v>
      </c>
      <c r="B260" s="152" t="s">
        <v>327</v>
      </c>
      <c r="C260" s="153" t="s">
        <v>808</v>
      </c>
      <c r="D260" s="154" t="s">
        <v>809</v>
      </c>
      <c r="E260" s="145"/>
      <c r="F260" s="145"/>
      <c r="G260" s="146">
        <v>0.5</v>
      </c>
      <c r="H260" s="146">
        <v>0.2</v>
      </c>
      <c r="I260" s="150" t="s">
        <v>292</v>
      </c>
    </row>
    <row r="261" spans="1:9" s="148" customFormat="1" ht="30" customHeight="1">
      <c r="A261" s="67" t="s">
        <v>805</v>
      </c>
      <c r="B261" s="152" t="s">
        <v>327</v>
      </c>
      <c r="C261" s="153" t="s">
        <v>810</v>
      </c>
      <c r="D261" s="154" t="s">
        <v>811</v>
      </c>
      <c r="E261" s="145"/>
      <c r="F261" s="145"/>
      <c r="G261" s="146">
        <v>0.8</v>
      </c>
      <c r="H261" s="146">
        <v>0.2</v>
      </c>
      <c r="I261" s="150" t="s">
        <v>292</v>
      </c>
    </row>
    <row r="262" spans="1:9" s="148" customFormat="1" ht="30" customHeight="1">
      <c r="A262" s="67" t="s">
        <v>805</v>
      </c>
      <c r="B262" s="152" t="s">
        <v>327</v>
      </c>
      <c r="C262" s="153" t="s">
        <v>812</v>
      </c>
      <c r="D262" s="154" t="s">
        <v>813</v>
      </c>
      <c r="E262" s="145"/>
      <c r="F262" s="145"/>
      <c r="G262" s="146">
        <v>0.8</v>
      </c>
      <c r="H262" s="146">
        <v>0.2</v>
      </c>
      <c r="I262" s="150" t="s">
        <v>292</v>
      </c>
    </row>
    <row r="263" spans="1:9" s="148" customFormat="1" ht="30" customHeight="1">
      <c r="A263" s="67" t="s">
        <v>805</v>
      </c>
      <c r="B263" s="152" t="s">
        <v>327</v>
      </c>
      <c r="C263" s="71" t="s">
        <v>814</v>
      </c>
      <c r="D263" s="70" t="s">
        <v>815</v>
      </c>
      <c r="E263" s="145"/>
      <c r="F263" s="145"/>
      <c r="G263" s="146">
        <v>0.8</v>
      </c>
      <c r="H263" s="146">
        <v>0.2</v>
      </c>
      <c r="I263" s="150" t="s">
        <v>292</v>
      </c>
    </row>
    <row r="264" spans="1:9" s="148" customFormat="1" ht="30" customHeight="1">
      <c r="A264" s="67" t="s">
        <v>805</v>
      </c>
      <c r="B264" s="152" t="s">
        <v>327</v>
      </c>
      <c r="C264" s="71" t="s">
        <v>816</v>
      </c>
      <c r="D264" s="70" t="s">
        <v>817</v>
      </c>
      <c r="E264" s="145"/>
      <c r="F264" s="145"/>
      <c r="G264" s="146">
        <v>0.5</v>
      </c>
      <c r="H264" s="146">
        <v>0.2</v>
      </c>
      <c r="I264" s="151" t="s">
        <v>461</v>
      </c>
    </row>
    <row r="265" spans="1:9" s="148" customFormat="1" ht="30" customHeight="1">
      <c r="A265" s="67" t="s">
        <v>818</v>
      </c>
      <c r="B265" s="152" t="s">
        <v>331</v>
      </c>
      <c r="C265" s="71" t="s">
        <v>819</v>
      </c>
      <c r="D265" s="70" t="s">
        <v>820</v>
      </c>
      <c r="E265" s="145"/>
      <c r="F265" s="145"/>
      <c r="G265" s="146">
        <v>0.75</v>
      </c>
      <c r="H265" s="146">
        <v>0.2</v>
      </c>
      <c r="I265" s="150" t="s">
        <v>292</v>
      </c>
    </row>
    <row r="266" spans="1:9" s="148" customFormat="1" ht="30" customHeight="1">
      <c r="A266" s="67" t="s">
        <v>818</v>
      </c>
      <c r="B266" s="152" t="s">
        <v>331</v>
      </c>
      <c r="C266" s="71" t="s">
        <v>821</v>
      </c>
      <c r="D266" s="70" t="s">
        <v>822</v>
      </c>
      <c r="E266" s="145"/>
      <c r="F266" s="145"/>
      <c r="G266" s="146">
        <v>0.6</v>
      </c>
      <c r="H266" s="146">
        <v>0.2</v>
      </c>
      <c r="I266" s="150" t="s">
        <v>292</v>
      </c>
    </row>
    <row r="267" spans="1:9" s="148" customFormat="1" ht="30" customHeight="1">
      <c r="A267" s="67" t="s">
        <v>818</v>
      </c>
      <c r="B267" s="152" t="s">
        <v>331</v>
      </c>
      <c r="C267" s="153" t="s">
        <v>823</v>
      </c>
      <c r="D267" s="154" t="s">
        <v>824</v>
      </c>
      <c r="E267" s="145"/>
      <c r="F267" s="145"/>
      <c r="G267" s="146">
        <v>0.5</v>
      </c>
      <c r="H267" s="146">
        <v>0.2</v>
      </c>
      <c r="I267" s="150" t="s">
        <v>292</v>
      </c>
    </row>
    <row r="268" spans="1:9" s="148" customFormat="1" ht="30" customHeight="1">
      <c r="A268" s="67" t="s">
        <v>818</v>
      </c>
      <c r="B268" s="152" t="s">
        <v>331</v>
      </c>
      <c r="C268" s="153" t="s">
        <v>825</v>
      </c>
      <c r="D268" s="154" t="s">
        <v>826</v>
      </c>
      <c r="E268" s="145"/>
      <c r="F268" s="145"/>
      <c r="G268" s="146">
        <v>0.5</v>
      </c>
      <c r="H268" s="146">
        <v>0.2</v>
      </c>
      <c r="I268" s="150" t="s">
        <v>292</v>
      </c>
    </row>
    <row r="269" spans="1:9" s="148" customFormat="1" ht="30" customHeight="1">
      <c r="A269" s="67" t="s">
        <v>818</v>
      </c>
      <c r="B269" s="152" t="s">
        <v>331</v>
      </c>
      <c r="C269" s="153" t="s">
        <v>827</v>
      </c>
      <c r="D269" s="154" t="s">
        <v>828</v>
      </c>
      <c r="E269" s="145"/>
      <c r="F269" s="145"/>
      <c r="G269" s="146">
        <v>0.5</v>
      </c>
      <c r="H269" s="146">
        <v>0.2</v>
      </c>
      <c r="I269" s="150" t="s">
        <v>292</v>
      </c>
    </row>
    <row r="270" spans="1:9" s="148" customFormat="1" ht="30" customHeight="1">
      <c r="A270" s="67" t="s">
        <v>818</v>
      </c>
      <c r="B270" s="152" t="s">
        <v>331</v>
      </c>
      <c r="C270" s="153" t="s">
        <v>829</v>
      </c>
      <c r="D270" s="154" t="s">
        <v>337</v>
      </c>
      <c r="E270" s="145"/>
      <c r="F270" s="145" t="s">
        <v>338</v>
      </c>
      <c r="G270" s="146">
        <v>1</v>
      </c>
      <c r="H270" s="146">
        <v>1</v>
      </c>
      <c r="I270" s="147">
        <v>1</v>
      </c>
    </row>
    <row r="271" spans="1:9" s="148" customFormat="1" ht="30" customHeight="1">
      <c r="A271" s="67" t="s">
        <v>830</v>
      </c>
      <c r="B271" s="152" t="s">
        <v>340</v>
      </c>
      <c r="C271" s="71" t="s">
        <v>831</v>
      </c>
      <c r="D271" s="70" t="s">
        <v>342</v>
      </c>
      <c r="E271" s="145"/>
      <c r="F271" s="145"/>
      <c r="G271" s="146">
        <v>0.5</v>
      </c>
      <c r="H271" s="146">
        <v>0.2</v>
      </c>
      <c r="I271" s="150" t="s">
        <v>292</v>
      </c>
    </row>
    <row r="272" spans="1:9" s="148" customFormat="1" ht="30" customHeight="1">
      <c r="A272" s="67" t="s">
        <v>830</v>
      </c>
      <c r="B272" s="152" t="s">
        <v>340</v>
      </c>
      <c r="C272" s="71" t="s">
        <v>832</v>
      </c>
      <c r="D272" s="70" t="s">
        <v>344</v>
      </c>
      <c r="E272" s="145"/>
      <c r="F272" s="145"/>
      <c r="G272" s="146">
        <v>0.5</v>
      </c>
      <c r="H272" s="146">
        <v>0.2</v>
      </c>
      <c r="I272" s="150" t="s">
        <v>292</v>
      </c>
    </row>
    <row r="273" spans="1:9" s="148" customFormat="1" ht="30" customHeight="1">
      <c r="A273" s="67" t="s">
        <v>830</v>
      </c>
      <c r="B273" s="152" t="s">
        <v>340</v>
      </c>
      <c r="C273" s="71" t="s">
        <v>833</v>
      </c>
      <c r="D273" s="70" t="s">
        <v>346</v>
      </c>
      <c r="E273" s="145"/>
      <c r="F273" s="145"/>
      <c r="G273" s="146">
        <v>0.6</v>
      </c>
      <c r="H273" s="146">
        <v>0.2</v>
      </c>
      <c r="I273" s="150" t="s">
        <v>292</v>
      </c>
    </row>
    <row r="274" spans="1:9" s="148" customFormat="1" ht="30" customHeight="1">
      <c r="A274" s="67" t="s">
        <v>830</v>
      </c>
      <c r="B274" s="152" t="s">
        <v>340</v>
      </c>
      <c r="C274" s="153" t="s">
        <v>834</v>
      </c>
      <c r="D274" s="154" t="s">
        <v>348</v>
      </c>
      <c r="E274" s="145"/>
      <c r="F274" s="145"/>
      <c r="G274" s="146">
        <v>0.6</v>
      </c>
      <c r="H274" s="146">
        <v>0.2</v>
      </c>
      <c r="I274" s="150" t="s">
        <v>292</v>
      </c>
    </row>
    <row r="275" spans="1:9" s="148" customFormat="1" ht="30" customHeight="1">
      <c r="A275" s="67" t="s">
        <v>835</v>
      </c>
      <c r="B275" s="152" t="s">
        <v>350</v>
      </c>
      <c r="C275" s="153" t="s">
        <v>836</v>
      </c>
      <c r="D275" s="154" t="s">
        <v>837</v>
      </c>
      <c r="E275" s="145"/>
      <c r="F275" s="145"/>
      <c r="G275" s="146">
        <v>0.5</v>
      </c>
      <c r="H275" s="146">
        <v>0.2</v>
      </c>
      <c r="I275" s="150" t="s">
        <v>292</v>
      </c>
    </row>
    <row r="276" spans="1:9" s="148" customFormat="1" ht="30" customHeight="1">
      <c r="A276" s="67" t="s">
        <v>838</v>
      </c>
      <c r="B276" s="152" t="s">
        <v>354</v>
      </c>
      <c r="C276" s="71" t="s">
        <v>839</v>
      </c>
      <c r="D276" s="70" t="s">
        <v>356</v>
      </c>
      <c r="E276" s="145"/>
      <c r="F276" s="145" t="s">
        <v>338</v>
      </c>
      <c r="G276" s="146">
        <v>1</v>
      </c>
      <c r="H276" s="146">
        <v>1</v>
      </c>
      <c r="I276" s="147">
        <v>1</v>
      </c>
    </row>
    <row r="277" spans="1:9" s="148" customFormat="1" ht="30" customHeight="1">
      <c r="A277" s="67" t="s">
        <v>838</v>
      </c>
      <c r="B277" s="152" t="s">
        <v>354</v>
      </c>
      <c r="C277" s="71" t="s">
        <v>840</v>
      </c>
      <c r="D277" s="70" t="s">
        <v>358</v>
      </c>
      <c r="E277" s="145"/>
      <c r="F277" s="145" t="s">
        <v>338</v>
      </c>
      <c r="G277" s="146">
        <v>1</v>
      </c>
      <c r="H277" s="146">
        <v>1</v>
      </c>
      <c r="I277" s="147">
        <v>1</v>
      </c>
    </row>
    <row r="278" spans="1:9" s="148" customFormat="1" ht="30" customHeight="1">
      <c r="A278" s="67" t="s">
        <v>838</v>
      </c>
      <c r="B278" s="152" t="s">
        <v>354</v>
      </c>
      <c r="C278" s="153" t="s">
        <v>841</v>
      </c>
      <c r="D278" s="154" t="s">
        <v>360</v>
      </c>
      <c r="E278" s="145"/>
      <c r="F278" s="145" t="s">
        <v>338</v>
      </c>
      <c r="G278" s="146">
        <v>1</v>
      </c>
      <c r="H278" s="146">
        <v>1</v>
      </c>
      <c r="I278" s="147">
        <v>1</v>
      </c>
    </row>
    <row r="279" spans="1:9" s="148" customFormat="1" ht="30" customHeight="1">
      <c r="A279" s="67" t="s">
        <v>842</v>
      </c>
      <c r="B279" s="152" t="s">
        <v>362</v>
      </c>
      <c r="C279" s="153" t="s">
        <v>843</v>
      </c>
      <c r="D279" s="154" t="s">
        <v>844</v>
      </c>
      <c r="E279" s="145" t="s">
        <v>295</v>
      </c>
      <c r="F279" s="145"/>
      <c r="G279" s="146">
        <v>0.9</v>
      </c>
      <c r="H279" s="146">
        <v>0.8</v>
      </c>
      <c r="I279" s="151" t="s">
        <v>292</v>
      </c>
    </row>
    <row r="280" spans="1:9" s="148" customFormat="1" ht="30" customHeight="1">
      <c r="A280" s="67" t="s">
        <v>842</v>
      </c>
      <c r="B280" s="152" t="s">
        <v>362</v>
      </c>
      <c r="C280" s="71" t="s">
        <v>845</v>
      </c>
      <c r="D280" s="70" t="s">
        <v>846</v>
      </c>
      <c r="E280" s="145" t="s">
        <v>295</v>
      </c>
      <c r="F280" s="145"/>
      <c r="G280" s="146">
        <v>0.9</v>
      </c>
      <c r="H280" s="146">
        <v>0.8</v>
      </c>
      <c r="I280" s="151" t="s">
        <v>292</v>
      </c>
    </row>
    <row r="281" spans="1:9" s="148" customFormat="1" ht="30" customHeight="1">
      <c r="A281" s="67" t="s">
        <v>842</v>
      </c>
      <c r="B281" s="152" t="s">
        <v>362</v>
      </c>
      <c r="C281" s="153" t="s">
        <v>847</v>
      </c>
      <c r="D281" s="154" t="s">
        <v>848</v>
      </c>
      <c r="E281" s="145" t="s">
        <v>295</v>
      </c>
      <c r="F281" s="145"/>
      <c r="G281" s="146">
        <v>0.9</v>
      </c>
      <c r="H281" s="146">
        <v>0.8</v>
      </c>
      <c r="I281" s="151" t="s">
        <v>292</v>
      </c>
    </row>
    <row r="282" spans="1:9" s="148" customFormat="1" ht="30" customHeight="1">
      <c r="A282" s="67" t="s">
        <v>842</v>
      </c>
      <c r="B282" s="152" t="s">
        <v>362</v>
      </c>
      <c r="C282" s="153" t="s">
        <v>849</v>
      </c>
      <c r="D282" s="154" t="s">
        <v>850</v>
      </c>
      <c r="E282" s="145" t="s">
        <v>295</v>
      </c>
      <c r="F282" s="145"/>
      <c r="G282" s="146">
        <v>0.9</v>
      </c>
      <c r="H282" s="146">
        <v>0.8</v>
      </c>
      <c r="I282" s="151" t="s">
        <v>292</v>
      </c>
    </row>
    <row r="283" spans="1:9" s="148" customFormat="1" ht="30" customHeight="1">
      <c r="A283" s="67" t="s">
        <v>842</v>
      </c>
      <c r="B283" s="152" t="s">
        <v>362</v>
      </c>
      <c r="C283" s="153" t="s">
        <v>851</v>
      </c>
      <c r="D283" s="154" t="s">
        <v>852</v>
      </c>
      <c r="E283" s="145" t="s">
        <v>295</v>
      </c>
      <c r="F283" s="145"/>
      <c r="G283" s="146">
        <v>0.9</v>
      </c>
      <c r="H283" s="146">
        <v>0.8</v>
      </c>
      <c r="I283" s="151" t="s">
        <v>292</v>
      </c>
    </row>
    <row r="284" spans="1:9" s="148" customFormat="1" ht="30" customHeight="1">
      <c r="A284" s="67" t="s">
        <v>842</v>
      </c>
      <c r="B284" s="152" t="s">
        <v>362</v>
      </c>
      <c r="C284" s="153" t="s">
        <v>853</v>
      </c>
      <c r="D284" s="154" t="s">
        <v>854</v>
      </c>
      <c r="E284" s="145" t="s">
        <v>295</v>
      </c>
      <c r="F284" s="145"/>
      <c r="G284" s="146">
        <v>0.9</v>
      </c>
      <c r="H284" s="146">
        <v>0.8</v>
      </c>
      <c r="I284" s="151" t="s">
        <v>292</v>
      </c>
    </row>
    <row r="285" spans="1:9" s="148" customFormat="1" ht="30" customHeight="1">
      <c r="A285" s="67" t="s">
        <v>842</v>
      </c>
      <c r="B285" s="152" t="s">
        <v>362</v>
      </c>
      <c r="C285" s="153" t="s">
        <v>855</v>
      </c>
      <c r="D285" s="154" t="s">
        <v>856</v>
      </c>
      <c r="E285" s="145" t="s">
        <v>295</v>
      </c>
      <c r="F285" s="145"/>
      <c r="G285" s="146">
        <v>0.9</v>
      </c>
      <c r="H285" s="146">
        <v>0.8</v>
      </c>
      <c r="I285" s="151" t="s">
        <v>292</v>
      </c>
    </row>
    <row r="286" spans="1:9" s="148" customFormat="1" ht="30" customHeight="1">
      <c r="A286" s="67" t="s">
        <v>842</v>
      </c>
      <c r="B286" s="152" t="s">
        <v>362</v>
      </c>
      <c r="C286" s="153" t="s">
        <v>857</v>
      </c>
      <c r="D286" s="154" t="s">
        <v>858</v>
      </c>
      <c r="E286" s="145" t="s">
        <v>295</v>
      </c>
      <c r="F286" s="145"/>
      <c r="G286" s="146">
        <v>0.9</v>
      </c>
      <c r="H286" s="146">
        <v>0.8</v>
      </c>
      <c r="I286" s="151" t="s">
        <v>292</v>
      </c>
    </row>
    <row r="287" spans="1:9" s="148" customFormat="1" ht="30" customHeight="1">
      <c r="A287" s="67" t="s">
        <v>842</v>
      </c>
      <c r="B287" s="152" t="s">
        <v>362</v>
      </c>
      <c r="C287" s="153" t="s">
        <v>859</v>
      </c>
      <c r="D287" s="154" t="s">
        <v>860</v>
      </c>
      <c r="E287" s="145" t="s">
        <v>295</v>
      </c>
      <c r="F287" s="145"/>
      <c r="G287" s="146">
        <v>0.9</v>
      </c>
      <c r="H287" s="146">
        <v>0.8</v>
      </c>
      <c r="I287" s="151" t="s">
        <v>292</v>
      </c>
    </row>
    <row r="288" spans="1:9" s="148" customFormat="1" ht="30" customHeight="1">
      <c r="A288" s="67" t="s">
        <v>842</v>
      </c>
      <c r="B288" s="152" t="s">
        <v>362</v>
      </c>
      <c r="C288" s="153" t="s">
        <v>861</v>
      </c>
      <c r="D288" s="154" t="s">
        <v>862</v>
      </c>
      <c r="E288" s="145" t="s">
        <v>295</v>
      </c>
      <c r="F288" s="145"/>
      <c r="G288" s="146">
        <v>0.9</v>
      </c>
      <c r="H288" s="146">
        <v>0.8</v>
      </c>
      <c r="I288" s="151" t="s">
        <v>292</v>
      </c>
    </row>
    <row r="289" spans="1:9" s="148" customFormat="1" ht="30" customHeight="1">
      <c r="A289" s="67" t="s">
        <v>842</v>
      </c>
      <c r="B289" s="152" t="s">
        <v>362</v>
      </c>
      <c r="C289" s="153" t="s">
        <v>863</v>
      </c>
      <c r="D289" s="154" t="s">
        <v>864</v>
      </c>
      <c r="E289" s="145" t="s">
        <v>295</v>
      </c>
      <c r="F289" s="145" t="s">
        <v>289</v>
      </c>
      <c r="G289" s="146">
        <v>0.9</v>
      </c>
      <c r="H289" s="146">
        <v>0.8</v>
      </c>
      <c r="I289" s="146">
        <v>1</v>
      </c>
    </row>
    <row r="290" spans="1:9" s="148" customFormat="1" ht="30" customHeight="1">
      <c r="A290" s="67" t="s">
        <v>865</v>
      </c>
      <c r="B290" s="152" t="s">
        <v>368</v>
      </c>
      <c r="C290" s="153" t="s">
        <v>866</v>
      </c>
      <c r="D290" s="154" t="s">
        <v>867</v>
      </c>
      <c r="E290" s="145" t="s">
        <v>295</v>
      </c>
      <c r="F290" s="145"/>
      <c r="G290" s="146">
        <v>0.9</v>
      </c>
      <c r="H290" s="146">
        <v>0.8</v>
      </c>
      <c r="I290" s="151" t="s">
        <v>292</v>
      </c>
    </row>
    <row r="291" spans="1:9" s="148" customFormat="1" ht="30" customHeight="1">
      <c r="A291" s="67" t="s">
        <v>865</v>
      </c>
      <c r="B291" s="152" t="s">
        <v>368</v>
      </c>
      <c r="C291" s="153" t="s">
        <v>868</v>
      </c>
      <c r="D291" s="154" t="s">
        <v>869</v>
      </c>
      <c r="E291" s="145" t="s">
        <v>295</v>
      </c>
      <c r="F291" s="145"/>
      <c r="G291" s="146">
        <v>0.9</v>
      </c>
      <c r="H291" s="146">
        <v>0.8</v>
      </c>
      <c r="I291" s="151" t="s">
        <v>292</v>
      </c>
    </row>
    <row r="292" spans="1:9" s="148" customFormat="1" ht="30" customHeight="1">
      <c r="A292" s="67" t="s">
        <v>865</v>
      </c>
      <c r="B292" s="152" t="s">
        <v>368</v>
      </c>
      <c r="C292" s="153" t="s">
        <v>870</v>
      </c>
      <c r="D292" s="154" t="s">
        <v>871</v>
      </c>
      <c r="E292" s="145" t="s">
        <v>295</v>
      </c>
      <c r="F292" s="145"/>
      <c r="G292" s="146">
        <v>0.9</v>
      </c>
      <c r="H292" s="146">
        <v>0.8</v>
      </c>
      <c r="I292" s="151" t="s">
        <v>292</v>
      </c>
    </row>
    <row r="293" spans="1:9" s="148" customFormat="1" ht="30" customHeight="1">
      <c r="A293" s="67" t="s">
        <v>865</v>
      </c>
      <c r="B293" s="152" t="s">
        <v>368</v>
      </c>
      <c r="C293" s="153" t="s">
        <v>872</v>
      </c>
      <c r="D293" s="154" t="s">
        <v>873</v>
      </c>
      <c r="E293" s="145" t="s">
        <v>295</v>
      </c>
      <c r="F293" s="145"/>
      <c r="G293" s="146">
        <v>0.9</v>
      </c>
      <c r="H293" s="146">
        <v>0.8</v>
      </c>
      <c r="I293" s="151" t="s">
        <v>292</v>
      </c>
    </row>
    <row r="294" spans="1:9" s="148" customFormat="1" ht="30" customHeight="1">
      <c r="A294" s="67" t="s">
        <v>865</v>
      </c>
      <c r="B294" s="152" t="s">
        <v>368</v>
      </c>
      <c r="C294" s="153" t="s">
        <v>874</v>
      </c>
      <c r="D294" s="154" t="s">
        <v>875</v>
      </c>
      <c r="E294" s="145" t="s">
        <v>295</v>
      </c>
      <c r="F294" s="145"/>
      <c r="G294" s="146">
        <v>0.9</v>
      </c>
      <c r="H294" s="146">
        <v>0.8</v>
      </c>
      <c r="I294" s="151" t="s">
        <v>292</v>
      </c>
    </row>
    <row r="295" spans="1:9" s="148" customFormat="1" ht="30" customHeight="1">
      <c r="A295" s="67" t="s">
        <v>865</v>
      </c>
      <c r="B295" s="152" t="s">
        <v>368</v>
      </c>
      <c r="C295" s="153" t="s">
        <v>876</v>
      </c>
      <c r="D295" s="154" t="s">
        <v>877</v>
      </c>
      <c r="E295" s="145" t="s">
        <v>295</v>
      </c>
      <c r="F295" s="145"/>
      <c r="G295" s="146">
        <v>0.9</v>
      </c>
      <c r="H295" s="146">
        <v>0.8</v>
      </c>
      <c r="I295" s="151" t="s">
        <v>292</v>
      </c>
    </row>
    <row r="296" spans="1:9" s="148" customFormat="1" ht="30" customHeight="1">
      <c r="A296" s="67" t="s">
        <v>865</v>
      </c>
      <c r="B296" s="152" t="s">
        <v>368</v>
      </c>
      <c r="C296" s="153" t="s">
        <v>878</v>
      </c>
      <c r="D296" s="154" t="s">
        <v>879</v>
      </c>
      <c r="E296" s="145" t="s">
        <v>295</v>
      </c>
      <c r="F296" s="145" t="s">
        <v>289</v>
      </c>
      <c r="G296" s="146">
        <v>0.9</v>
      </c>
      <c r="H296" s="146">
        <v>0.8</v>
      </c>
      <c r="I296" s="146">
        <v>1</v>
      </c>
    </row>
    <row r="297" spans="1:9" s="148" customFormat="1" ht="30" customHeight="1">
      <c r="A297" s="67" t="s">
        <v>880</v>
      </c>
      <c r="B297" s="152" t="s">
        <v>372</v>
      </c>
      <c r="C297" s="153" t="s">
        <v>881</v>
      </c>
      <c r="D297" s="154" t="s">
        <v>374</v>
      </c>
      <c r="E297" s="145"/>
      <c r="F297" s="145"/>
      <c r="G297" s="146">
        <v>0.5</v>
      </c>
      <c r="H297" s="146">
        <v>0.2</v>
      </c>
      <c r="I297" s="150" t="s">
        <v>292</v>
      </c>
    </row>
    <row r="298" spans="1:9" s="148" customFormat="1" ht="30" customHeight="1">
      <c r="A298" s="67" t="s">
        <v>880</v>
      </c>
      <c r="B298" s="152" t="s">
        <v>372</v>
      </c>
      <c r="C298" s="153" t="s">
        <v>882</v>
      </c>
      <c r="D298" s="154" t="s">
        <v>883</v>
      </c>
      <c r="E298" s="145"/>
      <c r="F298" s="145"/>
      <c r="G298" s="146">
        <v>0.5</v>
      </c>
      <c r="H298" s="146">
        <v>0.2</v>
      </c>
      <c r="I298" s="150" t="s">
        <v>292</v>
      </c>
    </row>
    <row r="299" spans="1:9" s="148" customFormat="1" ht="30" customHeight="1">
      <c r="A299" s="67" t="s">
        <v>880</v>
      </c>
      <c r="B299" s="152" t="s">
        <v>372</v>
      </c>
      <c r="C299" s="153" t="s">
        <v>884</v>
      </c>
      <c r="D299" s="154" t="s">
        <v>885</v>
      </c>
      <c r="E299" s="145"/>
      <c r="F299" s="145"/>
      <c r="G299" s="146">
        <v>0.5</v>
      </c>
      <c r="H299" s="146">
        <v>0.2</v>
      </c>
      <c r="I299" s="150" t="s">
        <v>292</v>
      </c>
    </row>
    <row r="300" spans="1:9" s="148" customFormat="1" ht="30" customHeight="1">
      <c r="A300" s="67" t="s">
        <v>880</v>
      </c>
      <c r="B300" s="152" t="s">
        <v>372</v>
      </c>
      <c r="C300" s="153" t="s">
        <v>886</v>
      </c>
      <c r="D300" s="154" t="s">
        <v>887</v>
      </c>
      <c r="E300" s="145"/>
      <c r="F300" s="145"/>
      <c r="G300" s="146">
        <v>0.5</v>
      </c>
      <c r="H300" s="146">
        <v>0.2</v>
      </c>
      <c r="I300" s="150" t="s">
        <v>292</v>
      </c>
    </row>
    <row r="301" spans="1:9" s="148" customFormat="1" ht="30" customHeight="1">
      <c r="A301" s="67" t="s">
        <v>888</v>
      </c>
      <c r="B301" s="152" t="s">
        <v>127</v>
      </c>
      <c r="C301" s="153" t="s">
        <v>889</v>
      </c>
      <c r="D301" s="154" t="s">
        <v>890</v>
      </c>
      <c r="E301" s="145"/>
      <c r="F301" s="145"/>
      <c r="G301" s="146">
        <v>0.8</v>
      </c>
      <c r="H301" s="146">
        <v>0.4</v>
      </c>
      <c r="I301" s="150" t="s">
        <v>292</v>
      </c>
    </row>
    <row r="302" spans="1:9" s="148" customFormat="1" ht="30" customHeight="1">
      <c r="A302" s="67" t="s">
        <v>888</v>
      </c>
      <c r="B302" s="152" t="s">
        <v>127</v>
      </c>
      <c r="C302" s="153" t="s">
        <v>891</v>
      </c>
      <c r="D302" s="154" t="s">
        <v>892</v>
      </c>
      <c r="E302" s="145"/>
      <c r="F302" s="145"/>
      <c r="G302" s="146">
        <v>0.8</v>
      </c>
      <c r="H302" s="146">
        <v>0.5</v>
      </c>
      <c r="I302" s="150" t="s">
        <v>292</v>
      </c>
    </row>
    <row r="303" spans="1:9" s="148" customFormat="1" ht="30" customHeight="1">
      <c r="A303" s="67" t="s">
        <v>888</v>
      </c>
      <c r="B303" s="152" t="s">
        <v>127</v>
      </c>
      <c r="C303" s="153" t="s">
        <v>893</v>
      </c>
      <c r="D303" s="154" t="s">
        <v>894</v>
      </c>
      <c r="E303" s="145"/>
      <c r="F303" s="145"/>
      <c r="G303" s="146">
        <v>0.5</v>
      </c>
      <c r="H303" s="146">
        <v>0.2</v>
      </c>
      <c r="I303" s="150" t="s">
        <v>292</v>
      </c>
    </row>
    <row r="304" spans="1:9" s="148" customFormat="1" ht="30" customHeight="1">
      <c r="A304" s="67" t="s">
        <v>888</v>
      </c>
      <c r="B304" s="152" t="s">
        <v>127</v>
      </c>
      <c r="C304" s="153" t="s">
        <v>895</v>
      </c>
      <c r="D304" s="154" t="s">
        <v>896</v>
      </c>
      <c r="E304" s="145"/>
      <c r="F304" s="145"/>
      <c r="G304" s="146">
        <v>0.7</v>
      </c>
      <c r="H304" s="146">
        <v>0.2</v>
      </c>
      <c r="I304" s="150" t="s">
        <v>292</v>
      </c>
    </row>
    <row r="305" spans="1:9" s="148" customFormat="1" ht="30" customHeight="1">
      <c r="A305" s="67" t="s">
        <v>888</v>
      </c>
      <c r="B305" s="152" t="s">
        <v>127</v>
      </c>
      <c r="C305" s="153" t="s">
        <v>897</v>
      </c>
      <c r="D305" s="154" t="s">
        <v>898</v>
      </c>
      <c r="E305" s="145"/>
      <c r="F305" s="145"/>
      <c r="G305" s="146">
        <v>0.5</v>
      </c>
      <c r="H305" s="146">
        <v>0.2</v>
      </c>
      <c r="I305" s="150" t="s">
        <v>292</v>
      </c>
    </row>
    <row r="306" spans="1:9" s="148" customFormat="1" ht="30" customHeight="1">
      <c r="A306" s="67" t="s">
        <v>888</v>
      </c>
      <c r="B306" s="152" t="s">
        <v>127</v>
      </c>
      <c r="C306" s="153" t="s">
        <v>899</v>
      </c>
      <c r="D306" s="154" t="s">
        <v>900</v>
      </c>
      <c r="E306" s="145"/>
      <c r="F306" s="145"/>
      <c r="G306" s="146">
        <v>0.5</v>
      </c>
      <c r="H306" s="146">
        <v>0.2</v>
      </c>
      <c r="I306" s="150" t="s">
        <v>292</v>
      </c>
    </row>
    <row r="307" spans="1:9" s="148" customFormat="1" ht="30" customHeight="1">
      <c r="A307" s="67" t="s">
        <v>888</v>
      </c>
      <c r="B307" s="152" t="s">
        <v>127</v>
      </c>
      <c r="C307" s="153" t="s">
        <v>901</v>
      </c>
      <c r="D307" s="154" t="s">
        <v>902</v>
      </c>
      <c r="E307" s="145"/>
      <c r="F307" s="145"/>
      <c r="G307" s="146">
        <v>0.5</v>
      </c>
      <c r="H307" s="146">
        <v>0.2</v>
      </c>
      <c r="I307" s="151" t="s">
        <v>461</v>
      </c>
    </row>
    <row r="308" spans="1:9" s="148" customFormat="1" ht="30" customHeight="1">
      <c r="A308" s="67" t="s">
        <v>888</v>
      </c>
      <c r="B308" s="152" t="s">
        <v>127</v>
      </c>
      <c r="C308" s="153" t="s">
        <v>903</v>
      </c>
      <c r="D308" s="154" t="s">
        <v>904</v>
      </c>
      <c r="E308" s="145"/>
      <c r="F308" s="145"/>
      <c r="G308" s="146">
        <v>0.8</v>
      </c>
      <c r="H308" s="146">
        <v>0.2</v>
      </c>
      <c r="I308" s="150" t="s">
        <v>292</v>
      </c>
    </row>
    <row r="309" spans="1:9" s="148" customFormat="1" ht="30" customHeight="1">
      <c r="A309" s="67" t="s">
        <v>888</v>
      </c>
      <c r="B309" s="152" t="s">
        <v>127</v>
      </c>
      <c r="C309" s="153" t="s">
        <v>905</v>
      </c>
      <c r="D309" s="154" t="s">
        <v>906</v>
      </c>
      <c r="E309" s="145"/>
      <c r="F309" s="145"/>
      <c r="G309" s="146">
        <v>0.8</v>
      </c>
      <c r="H309" s="146">
        <v>0.3</v>
      </c>
      <c r="I309" s="150" t="s">
        <v>292</v>
      </c>
    </row>
    <row r="310" spans="1:9" s="148" customFormat="1" ht="30" customHeight="1">
      <c r="A310" s="67" t="s">
        <v>888</v>
      </c>
      <c r="B310" s="152" t="s">
        <v>127</v>
      </c>
      <c r="C310" s="153" t="s">
        <v>907</v>
      </c>
      <c r="D310" s="154" t="s">
        <v>908</v>
      </c>
      <c r="E310" s="145"/>
      <c r="F310" s="145" t="s">
        <v>289</v>
      </c>
      <c r="G310" s="146">
        <v>0.8</v>
      </c>
      <c r="H310" s="146">
        <v>0.25</v>
      </c>
      <c r="I310" s="146">
        <v>1</v>
      </c>
    </row>
    <row r="311" spans="1:9" s="148" customFormat="1" ht="30" customHeight="1">
      <c r="A311" s="67" t="s">
        <v>888</v>
      </c>
      <c r="B311" s="152" t="s">
        <v>127</v>
      </c>
      <c r="C311" s="153" t="s">
        <v>909</v>
      </c>
      <c r="D311" s="154" t="s">
        <v>386</v>
      </c>
      <c r="E311" s="145"/>
      <c r="F311" s="145" t="s">
        <v>289</v>
      </c>
      <c r="G311" s="146">
        <v>0.8</v>
      </c>
      <c r="H311" s="146">
        <v>0.35</v>
      </c>
      <c r="I311" s="146">
        <v>1</v>
      </c>
    </row>
    <row r="312" spans="1:9" s="148" customFormat="1" ht="30" customHeight="1">
      <c r="A312" s="67" t="s">
        <v>888</v>
      </c>
      <c r="B312" s="152" t="s">
        <v>127</v>
      </c>
      <c r="C312" s="153" t="s">
        <v>910</v>
      </c>
      <c r="D312" s="154" t="s">
        <v>911</v>
      </c>
      <c r="E312" s="145"/>
      <c r="F312" s="145"/>
      <c r="G312" s="146">
        <v>0.7</v>
      </c>
      <c r="H312" s="146">
        <v>0.35</v>
      </c>
      <c r="I312" s="150" t="s">
        <v>292</v>
      </c>
    </row>
    <row r="313" spans="1:9" s="148" customFormat="1" ht="30" customHeight="1">
      <c r="A313" s="67" t="s">
        <v>888</v>
      </c>
      <c r="B313" s="152" t="s">
        <v>127</v>
      </c>
      <c r="C313" s="153" t="s">
        <v>912</v>
      </c>
      <c r="D313" s="154" t="s">
        <v>913</v>
      </c>
      <c r="E313" s="145"/>
      <c r="F313" s="145"/>
      <c r="G313" s="146">
        <v>0.8</v>
      </c>
      <c r="H313" s="146">
        <v>0.3</v>
      </c>
      <c r="I313" s="150" t="s">
        <v>461</v>
      </c>
    </row>
    <row r="314" spans="1:9" s="148" customFormat="1" ht="30" customHeight="1">
      <c r="A314" s="67" t="s">
        <v>888</v>
      </c>
      <c r="B314" s="152" t="s">
        <v>127</v>
      </c>
      <c r="C314" s="153" t="s">
        <v>914</v>
      </c>
      <c r="D314" s="154" t="s">
        <v>915</v>
      </c>
      <c r="E314" s="145"/>
      <c r="F314" s="145"/>
      <c r="G314" s="146">
        <v>0.8</v>
      </c>
      <c r="H314" s="146">
        <v>0.2</v>
      </c>
      <c r="I314" s="150" t="s">
        <v>292</v>
      </c>
    </row>
    <row r="315" spans="1:9" s="148" customFormat="1" ht="30" customHeight="1">
      <c r="A315" s="67" t="s">
        <v>888</v>
      </c>
      <c r="B315" s="152" t="s">
        <v>127</v>
      </c>
      <c r="C315" s="153" t="s">
        <v>916</v>
      </c>
      <c r="D315" s="154" t="s">
        <v>917</v>
      </c>
      <c r="E315" s="145"/>
      <c r="F315" s="145"/>
      <c r="G315" s="146">
        <v>0.8</v>
      </c>
      <c r="H315" s="146">
        <v>0.2</v>
      </c>
      <c r="I315" s="150" t="s">
        <v>292</v>
      </c>
    </row>
    <row r="316" spans="1:9" s="148" customFormat="1" ht="30" customHeight="1">
      <c r="A316" s="67" t="s">
        <v>888</v>
      </c>
      <c r="B316" s="152" t="s">
        <v>127</v>
      </c>
      <c r="C316" s="153" t="s">
        <v>918</v>
      </c>
      <c r="D316" s="154" t="s">
        <v>919</v>
      </c>
      <c r="E316" s="145"/>
      <c r="F316" s="145"/>
      <c r="G316" s="146">
        <v>0.8</v>
      </c>
      <c r="H316" s="146">
        <v>0.2</v>
      </c>
      <c r="I316" s="151" t="s">
        <v>461</v>
      </c>
    </row>
    <row r="317" spans="1:9" s="148" customFormat="1" ht="30" customHeight="1">
      <c r="A317" s="67" t="s">
        <v>888</v>
      </c>
      <c r="B317" s="152" t="s">
        <v>127</v>
      </c>
      <c r="C317" s="153" t="s">
        <v>920</v>
      </c>
      <c r="D317" s="154" t="s">
        <v>921</v>
      </c>
      <c r="E317" s="145"/>
      <c r="F317" s="145"/>
      <c r="G317" s="146">
        <v>0.8</v>
      </c>
      <c r="H317" s="146">
        <v>0.2</v>
      </c>
      <c r="I317" s="151" t="s">
        <v>461</v>
      </c>
    </row>
    <row r="318" spans="1:9" s="148" customFormat="1" ht="30" customHeight="1">
      <c r="A318" s="67" t="s">
        <v>888</v>
      </c>
      <c r="B318" s="152" t="s">
        <v>127</v>
      </c>
      <c r="C318" s="153" t="s">
        <v>922</v>
      </c>
      <c r="D318" s="154" t="s">
        <v>923</v>
      </c>
      <c r="E318" s="145"/>
      <c r="F318" s="145"/>
      <c r="G318" s="146">
        <v>0.8</v>
      </c>
      <c r="H318" s="146">
        <v>0.2</v>
      </c>
      <c r="I318" s="151" t="s">
        <v>461</v>
      </c>
    </row>
    <row r="319" spans="1:9" s="148" customFormat="1" ht="30" customHeight="1">
      <c r="A319" s="67" t="s">
        <v>888</v>
      </c>
      <c r="B319" s="152" t="s">
        <v>127</v>
      </c>
      <c r="C319" s="153" t="s">
        <v>924</v>
      </c>
      <c r="D319" s="154" t="s">
        <v>925</v>
      </c>
      <c r="E319" s="145"/>
      <c r="F319" s="145"/>
      <c r="G319" s="146">
        <v>0.8</v>
      </c>
      <c r="H319" s="146">
        <v>0.2</v>
      </c>
      <c r="I319" s="150" t="s">
        <v>292</v>
      </c>
    </row>
    <row r="320" spans="1:9" s="148" customFormat="1" ht="30" customHeight="1">
      <c r="A320" s="67" t="s">
        <v>926</v>
      </c>
      <c r="B320" s="152" t="s">
        <v>403</v>
      </c>
      <c r="C320" s="153" t="s">
        <v>927</v>
      </c>
      <c r="D320" s="154" t="s">
        <v>928</v>
      </c>
      <c r="E320" s="145"/>
      <c r="F320" s="145"/>
      <c r="G320" s="146">
        <v>0.8</v>
      </c>
      <c r="H320" s="146">
        <v>0.35</v>
      </c>
      <c r="I320" s="150" t="s">
        <v>292</v>
      </c>
    </row>
    <row r="321" spans="1:9" s="148" customFormat="1" ht="30" customHeight="1">
      <c r="A321" s="67" t="s">
        <v>926</v>
      </c>
      <c r="B321" s="152" t="s">
        <v>403</v>
      </c>
      <c r="C321" s="153" t="s">
        <v>929</v>
      </c>
      <c r="D321" s="154" t="s">
        <v>930</v>
      </c>
      <c r="E321" s="145" t="s">
        <v>295</v>
      </c>
      <c r="F321" s="145"/>
      <c r="G321" s="146">
        <v>0.9</v>
      </c>
      <c r="H321" s="146">
        <v>0.8</v>
      </c>
      <c r="I321" s="151" t="s">
        <v>292</v>
      </c>
    </row>
    <row r="322" spans="1:9" s="148" customFormat="1" ht="30" customHeight="1">
      <c r="A322" s="67" t="s">
        <v>926</v>
      </c>
      <c r="B322" s="152" t="s">
        <v>403</v>
      </c>
      <c r="C322" s="153" t="s">
        <v>931</v>
      </c>
      <c r="D322" s="154" t="s">
        <v>932</v>
      </c>
      <c r="E322" s="145"/>
      <c r="F322" s="145"/>
      <c r="G322" s="146">
        <v>0.8</v>
      </c>
      <c r="H322" s="146">
        <v>0.2</v>
      </c>
      <c r="I322" s="150" t="s">
        <v>292</v>
      </c>
    </row>
    <row r="323" spans="1:9" s="148" customFormat="1" ht="30" customHeight="1">
      <c r="A323" s="67" t="s">
        <v>926</v>
      </c>
      <c r="B323" s="152" t="s">
        <v>403</v>
      </c>
      <c r="C323" s="153" t="s">
        <v>933</v>
      </c>
      <c r="D323" s="154" t="s">
        <v>934</v>
      </c>
      <c r="E323" s="145" t="s">
        <v>295</v>
      </c>
      <c r="F323" s="145"/>
      <c r="G323" s="146">
        <v>0.9</v>
      </c>
      <c r="H323" s="146">
        <v>0.8</v>
      </c>
      <c r="I323" s="151" t="s">
        <v>292</v>
      </c>
    </row>
    <row r="324" spans="1:9" s="148" customFormat="1" ht="30" customHeight="1">
      <c r="A324" s="67" t="s">
        <v>926</v>
      </c>
      <c r="B324" s="152" t="s">
        <v>403</v>
      </c>
      <c r="C324" s="153" t="s">
        <v>935</v>
      </c>
      <c r="D324" s="154" t="s">
        <v>936</v>
      </c>
      <c r="E324" s="145"/>
      <c r="F324" s="145"/>
      <c r="G324" s="146">
        <v>0.8</v>
      </c>
      <c r="H324" s="146">
        <v>0.2</v>
      </c>
      <c r="I324" s="150" t="s">
        <v>292</v>
      </c>
    </row>
    <row r="325" spans="1:9" s="148" customFormat="1" ht="30" customHeight="1">
      <c r="A325" s="67" t="s">
        <v>926</v>
      </c>
      <c r="B325" s="152" t="s">
        <v>403</v>
      </c>
      <c r="C325" s="153" t="s">
        <v>937</v>
      </c>
      <c r="D325" s="154" t="s">
        <v>938</v>
      </c>
      <c r="E325" s="145" t="s">
        <v>295</v>
      </c>
      <c r="F325" s="145"/>
      <c r="G325" s="146">
        <v>0.9</v>
      </c>
      <c r="H325" s="146">
        <v>0.8</v>
      </c>
      <c r="I325" s="151" t="s">
        <v>292</v>
      </c>
    </row>
    <row r="326" spans="1:9" s="148" customFormat="1" ht="30" customHeight="1">
      <c r="A326" s="67" t="s">
        <v>926</v>
      </c>
      <c r="B326" s="152" t="s">
        <v>403</v>
      </c>
      <c r="C326" s="153" t="s">
        <v>939</v>
      </c>
      <c r="D326" s="154" t="s">
        <v>940</v>
      </c>
      <c r="E326" s="145" t="s">
        <v>295</v>
      </c>
      <c r="F326" s="145"/>
      <c r="G326" s="146">
        <v>0.9</v>
      </c>
      <c r="H326" s="146">
        <v>0.8</v>
      </c>
      <c r="I326" s="151" t="s">
        <v>292</v>
      </c>
    </row>
    <row r="327" spans="1:9" s="148" customFormat="1" ht="30" customHeight="1">
      <c r="A327" s="67" t="s">
        <v>926</v>
      </c>
      <c r="B327" s="152" t="s">
        <v>403</v>
      </c>
      <c r="C327" s="153" t="s">
        <v>941</v>
      </c>
      <c r="D327" s="154" t="s">
        <v>942</v>
      </c>
      <c r="E327" s="145" t="s">
        <v>295</v>
      </c>
      <c r="F327" s="145"/>
      <c r="G327" s="146">
        <v>0.9</v>
      </c>
      <c r="H327" s="146">
        <v>0.8</v>
      </c>
      <c r="I327" s="151" t="s">
        <v>292</v>
      </c>
    </row>
    <row r="328" spans="1:9" s="148" customFormat="1" ht="30" customHeight="1">
      <c r="A328" s="67" t="s">
        <v>926</v>
      </c>
      <c r="B328" s="152" t="s">
        <v>403</v>
      </c>
      <c r="C328" s="153" t="s">
        <v>943</v>
      </c>
      <c r="D328" s="154" t="s">
        <v>944</v>
      </c>
      <c r="E328" s="145" t="s">
        <v>295</v>
      </c>
      <c r="F328" s="145"/>
      <c r="G328" s="146">
        <v>0.9</v>
      </c>
      <c r="H328" s="146">
        <v>0.8</v>
      </c>
      <c r="I328" s="151" t="s">
        <v>292</v>
      </c>
    </row>
    <row r="329" spans="1:9" s="148" customFormat="1" ht="30" customHeight="1">
      <c r="A329" s="67" t="s">
        <v>945</v>
      </c>
      <c r="B329" s="152" t="s">
        <v>409</v>
      </c>
      <c r="C329" s="153" t="s">
        <v>946</v>
      </c>
      <c r="D329" s="154" t="s">
        <v>411</v>
      </c>
      <c r="E329" s="145" t="s">
        <v>295</v>
      </c>
      <c r="F329" s="145"/>
      <c r="G329" s="146">
        <v>0.9</v>
      </c>
      <c r="H329" s="146">
        <v>0.8</v>
      </c>
      <c r="I329" s="151" t="s">
        <v>292</v>
      </c>
    </row>
    <row r="330" spans="1:9" s="148" customFormat="1" ht="30" customHeight="1">
      <c r="A330" s="67" t="s">
        <v>945</v>
      </c>
      <c r="B330" s="152" t="s">
        <v>409</v>
      </c>
      <c r="C330" s="153" t="s">
        <v>947</v>
      </c>
      <c r="D330" s="154" t="s">
        <v>413</v>
      </c>
      <c r="E330" s="145" t="s">
        <v>295</v>
      </c>
      <c r="F330" s="145" t="s">
        <v>289</v>
      </c>
      <c r="G330" s="146">
        <v>0.9</v>
      </c>
      <c r="H330" s="146">
        <v>0.8</v>
      </c>
      <c r="I330" s="147">
        <v>1</v>
      </c>
    </row>
    <row r="331" spans="1:9" s="148" customFormat="1" ht="30" customHeight="1">
      <c r="A331" s="67" t="s">
        <v>945</v>
      </c>
      <c r="B331" s="152" t="s">
        <v>409</v>
      </c>
      <c r="C331" s="153" t="s">
        <v>948</v>
      </c>
      <c r="D331" s="154" t="s">
        <v>949</v>
      </c>
      <c r="E331" s="145" t="s">
        <v>295</v>
      </c>
      <c r="F331" s="145"/>
      <c r="G331" s="146">
        <v>0.9</v>
      </c>
      <c r="H331" s="146">
        <v>0.8</v>
      </c>
      <c r="I331" s="151" t="s">
        <v>292</v>
      </c>
    </row>
    <row r="332" spans="1:9" s="148" customFormat="1" ht="30" customHeight="1">
      <c r="A332" s="67" t="s">
        <v>945</v>
      </c>
      <c r="B332" s="152" t="s">
        <v>409</v>
      </c>
      <c r="C332" s="153" t="s">
        <v>950</v>
      </c>
      <c r="D332" s="154" t="s">
        <v>951</v>
      </c>
      <c r="E332" s="145" t="s">
        <v>295</v>
      </c>
      <c r="F332" s="145" t="s">
        <v>289</v>
      </c>
      <c r="G332" s="146">
        <v>0.9</v>
      </c>
      <c r="H332" s="146">
        <v>0.8</v>
      </c>
      <c r="I332" s="147">
        <v>1</v>
      </c>
    </row>
    <row r="333" spans="1:9" s="148" customFormat="1" ht="30" customHeight="1">
      <c r="A333" s="67" t="s">
        <v>952</v>
      </c>
      <c r="B333" s="152" t="s">
        <v>170</v>
      </c>
      <c r="C333" s="153" t="s">
        <v>953</v>
      </c>
      <c r="D333" s="154" t="s">
        <v>954</v>
      </c>
      <c r="E333" s="145"/>
      <c r="F333" s="145"/>
      <c r="G333" s="146">
        <v>0.7</v>
      </c>
      <c r="H333" s="146">
        <v>0.2</v>
      </c>
      <c r="I333" s="150" t="s">
        <v>292</v>
      </c>
    </row>
    <row r="334" spans="1:9" s="148" customFormat="1" ht="30" customHeight="1">
      <c r="A334" s="67" t="s">
        <v>952</v>
      </c>
      <c r="B334" s="152" t="s">
        <v>170</v>
      </c>
      <c r="C334" s="153" t="s">
        <v>955</v>
      </c>
      <c r="D334" s="154" t="s">
        <v>956</v>
      </c>
      <c r="E334" s="145"/>
      <c r="F334" s="145"/>
      <c r="G334" s="146">
        <v>0.7</v>
      </c>
      <c r="H334" s="146">
        <v>0.2</v>
      </c>
      <c r="I334" s="150" t="s">
        <v>292</v>
      </c>
    </row>
    <row r="335" spans="1:9" s="148" customFormat="1" ht="30" customHeight="1">
      <c r="A335" s="67" t="s">
        <v>952</v>
      </c>
      <c r="B335" s="152" t="s">
        <v>170</v>
      </c>
      <c r="C335" s="153" t="s">
        <v>957</v>
      </c>
      <c r="D335" s="154" t="s">
        <v>958</v>
      </c>
      <c r="E335" s="145"/>
      <c r="F335" s="145"/>
      <c r="G335" s="146">
        <v>0.8</v>
      </c>
      <c r="H335" s="146">
        <v>0.2</v>
      </c>
      <c r="I335" s="150" t="s">
        <v>292</v>
      </c>
    </row>
    <row r="336" spans="1:9" s="148" customFormat="1" ht="30" customHeight="1">
      <c r="A336" s="67" t="s">
        <v>952</v>
      </c>
      <c r="B336" s="152" t="s">
        <v>170</v>
      </c>
      <c r="C336" s="153" t="s">
        <v>959</v>
      </c>
      <c r="D336" s="154" t="s">
        <v>960</v>
      </c>
      <c r="E336" s="145"/>
      <c r="F336" s="145"/>
      <c r="G336" s="146">
        <v>0.8</v>
      </c>
      <c r="H336" s="146">
        <v>0.2</v>
      </c>
      <c r="I336" s="150" t="s">
        <v>292</v>
      </c>
    </row>
    <row r="337" spans="1:9" s="148" customFormat="1" ht="30" customHeight="1">
      <c r="A337" s="67" t="s">
        <v>952</v>
      </c>
      <c r="B337" s="68" t="s">
        <v>170</v>
      </c>
      <c r="C337" s="153" t="s">
        <v>961</v>
      </c>
      <c r="D337" s="154" t="s">
        <v>962</v>
      </c>
      <c r="E337" s="145"/>
      <c r="F337" s="145"/>
      <c r="G337" s="146">
        <v>0.8</v>
      </c>
      <c r="H337" s="146">
        <v>0.2</v>
      </c>
      <c r="I337" s="150" t="s">
        <v>292</v>
      </c>
    </row>
    <row r="338" spans="1:9" s="148" customFormat="1" ht="30" customHeight="1">
      <c r="A338" s="67" t="s">
        <v>952</v>
      </c>
      <c r="B338" s="152" t="s">
        <v>170</v>
      </c>
      <c r="C338" s="153" t="s">
        <v>963</v>
      </c>
      <c r="D338" s="154" t="s">
        <v>964</v>
      </c>
      <c r="E338" s="145"/>
      <c r="F338" s="145"/>
      <c r="G338" s="146">
        <v>0.8</v>
      </c>
      <c r="H338" s="146">
        <v>0.2</v>
      </c>
      <c r="I338" s="150" t="s">
        <v>292</v>
      </c>
    </row>
    <row r="339" spans="1:9" s="148" customFormat="1" ht="30" customHeight="1">
      <c r="A339" s="67" t="s">
        <v>952</v>
      </c>
      <c r="B339" s="152" t="s">
        <v>170</v>
      </c>
      <c r="C339" s="153" t="s">
        <v>965</v>
      </c>
      <c r="D339" s="154" t="s">
        <v>418</v>
      </c>
      <c r="E339" s="145"/>
      <c r="F339" s="145" t="s">
        <v>338</v>
      </c>
      <c r="G339" s="146">
        <v>0.5</v>
      </c>
      <c r="H339" s="146">
        <v>0.25</v>
      </c>
      <c r="I339" s="147">
        <v>1</v>
      </c>
    </row>
    <row r="340" spans="1:9" s="148" customFormat="1" ht="30" customHeight="1">
      <c r="A340" s="67" t="s">
        <v>952</v>
      </c>
      <c r="B340" s="152" t="s">
        <v>170</v>
      </c>
      <c r="C340" s="153" t="s">
        <v>966</v>
      </c>
      <c r="D340" s="154" t="s">
        <v>420</v>
      </c>
      <c r="E340" s="145"/>
      <c r="F340" s="145" t="s">
        <v>338</v>
      </c>
      <c r="G340" s="146">
        <v>0.5</v>
      </c>
      <c r="H340" s="146">
        <v>0.25</v>
      </c>
      <c r="I340" s="147">
        <v>1</v>
      </c>
    </row>
    <row r="341" spans="1:9" s="148" customFormat="1" ht="30" customHeight="1">
      <c r="A341" s="67" t="s">
        <v>952</v>
      </c>
      <c r="B341" s="152" t="s">
        <v>170</v>
      </c>
      <c r="C341" s="153" t="s">
        <v>967</v>
      </c>
      <c r="D341" s="154" t="s">
        <v>968</v>
      </c>
      <c r="E341" s="145"/>
      <c r="F341" s="145"/>
      <c r="G341" s="146">
        <v>0.8</v>
      </c>
      <c r="H341" s="146">
        <v>0.2</v>
      </c>
      <c r="I341" s="150" t="s">
        <v>292</v>
      </c>
    </row>
    <row r="342" spans="1:9" s="148" customFormat="1" ht="30" customHeight="1">
      <c r="A342" s="67" t="s">
        <v>952</v>
      </c>
      <c r="B342" s="152" t="s">
        <v>170</v>
      </c>
      <c r="C342" s="153" t="s">
        <v>969</v>
      </c>
      <c r="D342" s="154" t="s">
        <v>970</v>
      </c>
      <c r="E342" s="145"/>
      <c r="F342" s="145"/>
      <c r="G342" s="146">
        <v>0.8</v>
      </c>
      <c r="H342" s="146">
        <v>0.2</v>
      </c>
      <c r="I342" s="150" t="s">
        <v>292</v>
      </c>
    </row>
    <row r="343" spans="1:9" s="148" customFormat="1" ht="30" customHeight="1">
      <c r="A343" s="67" t="s">
        <v>952</v>
      </c>
      <c r="B343" s="152" t="s">
        <v>170</v>
      </c>
      <c r="C343" s="153" t="s">
        <v>971</v>
      </c>
      <c r="D343" s="154" t="s">
        <v>972</v>
      </c>
      <c r="E343" s="145"/>
      <c r="F343" s="145"/>
      <c r="G343" s="146">
        <v>0.8</v>
      </c>
      <c r="H343" s="146">
        <v>0.2</v>
      </c>
      <c r="I343" s="150" t="s">
        <v>292</v>
      </c>
    </row>
    <row r="344" spans="1:9" s="148" customFormat="1" ht="30" customHeight="1">
      <c r="A344" s="67" t="s">
        <v>952</v>
      </c>
      <c r="B344" s="152" t="s">
        <v>170</v>
      </c>
      <c r="C344" s="153" t="s">
        <v>973</v>
      </c>
      <c r="D344" s="154" t="s">
        <v>974</v>
      </c>
      <c r="E344" s="145"/>
      <c r="F344" s="145"/>
      <c r="G344" s="146">
        <v>0.65</v>
      </c>
      <c r="H344" s="146">
        <v>0.35</v>
      </c>
      <c r="I344" s="150" t="s">
        <v>461</v>
      </c>
    </row>
    <row r="345" spans="1:9" s="148" customFormat="1" ht="30" customHeight="1">
      <c r="A345" s="67" t="s">
        <v>952</v>
      </c>
      <c r="B345" s="152" t="s">
        <v>170</v>
      </c>
      <c r="C345" s="153" t="s">
        <v>975</v>
      </c>
      <c r="D345" s="154" t="s">
        <v>976</v>
      </c>
      <c r="E345" s="145"/>
      <c r="F345" s="145"/>
      <c r="G345" s="146">
        <v>0.75</v>
      </c>
      <c r="H345" s="146">
        <v>0.45</v>
      </c>
      <c r="I345" s="150" t="s">
        <v>461</v>
      </c>
    </row>
    <row r="346" spans="1:9" s="148" customFormat="1" ht="30" customHeight="1">
      <c r="A346" s="67" t="s">
        <v>952</v>
      </c>
      <c r="B346" s="152" t="s">
        <v>170</v>
      </c>
      <c r="C346" s="153" t="s">
        <v>977</v>
      </c>
      <c r="D346" s="154" t="s">
        <v>978</v>
      </c>
      <c r="E346" s="145" t="s">
        <v>295</v>
      </c>
      <c r="F346" s="145"/>
      <c r="G346" s="146">
        <v>0.9</v>
      </c>
      <c r="H346" s="146">
        <v>0.8</v>
      </c>
      <c r="I346" s="150" t="s">
        <v>461</v>
      </c>
    </row>
    <row r="347" spans="1:9" s="148" customFormat="1" ht="30" customHeight="1">
      <c r="A347" s="67" t="s">
        <v>952</v>
      </c>
      <c r="B347" s="152" t="s">
        <v>170</v>
      </c>
      <c r="C347" s="153" t="s">
        <v>979</v>
      </c>
      <c r="D347" s="154" t="s">
        <v>980</v>
      </c>
      <c r="E347" s="145" t="s">
        <v>295</v>
      </c>
      <c r="F347" s="145"/>
      <c r="G347" s="146">
        <v>0.9</v>
      </c>
      <c r="H347" s="146">
        <v>0.8</v>
      </c>
      <c r="I347" s="150" t="s">
        <v>461</v>
      </c>
    </row>
    <row r="348" spans="1:9" s="148" customFormat="1" ht="30" customHeight="1">
      <c r="A348" s="67" t="s">
        <v>952</v>
      </c>
      <c r="B348" s="152" t="s">
        <v>170</v>
      </c>
      <c r="C348" s="153" t="s">
        <v>981</v>
      </c>
      <c r="D348" s="154" t="s">
        <v>982</v>
      </c>
      <c r="E348" s="145"/>
      <c r="F348" s="145"/>
      <c r="G348" s="146">
        <v>0.8</v>
      </c>
      <c r="H348" s="146">
        <v>0.2</v>
      </c>
      <c r="I348" s="150" t="s">
        <v>292</v>
      </c>
    </row>
    <row r="349" spans="1:9" s="148" customFormat="1" ht="30" customHeight="1">
      <c r="A349" s="67" t="s">
        <v>952</v>
      </c>
      <c r="B349" s="68" t="s">
        <v>170</v>
      </c>
      <c r="C349" s="153" t="s">
        <v>983</v>
      </c>
      <c r="D349" s="154" t="s">
        <v>984</v>
      </c>
      <c r="E349" s="145"/>
      <c r="F349" s="145"/>
      <c r="G349" s="146">
        <v>0.8</v>
      </c>
      <c r="H349" s="146">
        <v>0.25</v>
      </c>
      <c r="I349" s="150" t="s">
        <v>292</v>
      </c>
    </row>
    <row r="350" spans="1:9" s="148" customFormat="1" ht="30" customHeight="1">
      <c r="A350" s="67" t="s">
        <v>952</v>
      </c>
      <c r="B350" s="68" t="s">
        <v>170</v>
      </c>
      <c r="C350" s="153" t="s">
        <v>985</v>
      </c>
      <c r="D350" s="154" t="s">
        <v>986</v>
      </c>
      <c r="E350" s="145"/>
      <c r="F350" s="145"/>
      <c r="G350" s="146">
        <v>0.8</v>
      </c>
      <c r="H350" s="146">
        <v>0.25</v>
      </c>
      <c r="I350" s="150" t="s">
        <v>292</v>
      </c>
    </row>
    <row r="351" spans="1:9" s="148" customFormat="1" ht="30" customHeight="1">
      <c r="A351" s="67" t="s">
        <v>952</v>
      </c>
      <c r="B351" s="68" t="s">
        <v>170</v>
      </c>
      <c r="C351" s="153" t="s">
        <v>987</v>
      </c>
      <c r="D351" s="154" t="s">
        <v>988</v>
      </c>
      <c r="E351" s="145"/>
      <c r="F351" s="145"/>
      <c r="G351" s="146">
        <v>0.8</v>
      </c>
      <c r="H351" s="146">
        <v>0.25</v>
      </c>
      <c r="I351" s="150" t="s">
        <v>292</v>
      </c>
    </row>
    <row r="352" spans="1:9" s="148" customFormat="1" ht="30" customHeight="1">
      <c r="A352" s="67" t="s">
        <v>952</v>
      </c>
      <c r="B352" s="68" t="s">
        <v>170</v>
      </c>
      <c r="C352" s="153" t="s">
        <v>989</v>
      </c>
      <c r="D352" s="154" t="s">
        <v>990</v>
      </c>
      <c r="E352" s="145"/>
      <c r="F352" s="145"/>
      <c r="G352" s="146">
        <v>0.5</v>
      </c>
      <c r="H352" s="146">
        <v>0.2</v>
      </c>
      <c r="I352" s="150" t="s">
        <v>292</v>
      </c>
    </row>
    <row r="353" spans="1:9" s="148" customFormat="1" ht="30" customHeight="1">
      <c r="A353" s="67" t="s">
        <v>952</v>
      </c>
      <c r="B353" s="68" t="s">
        <v>170</v>
      </c>
      <c r="C353" s="153" t="s">
        <v>991</v>
      </c>
      <c r="D353" s="154" t="s">
        <v>992</v>
      </c>
      <c r="E353" s="145"/>
      <c r="F353" s="145"/>
      <c r="G353" s="146">
        <v>0.5</v>
      </c>
      <c r="H353" s="146">
        <v>0.2</v>
      </c>
      <c r="I353" s="150" t="s">
        <v>292</v>
      </c>
    </row>
    <row r="354" spans="1:9" s="148" customFormat="1" ht="30" customHeight="1">
      <c r="A354" s="67" t="s">
        <v>952</v>
      </c>
      <c r="B354" s="68" t="s">
        <v>170</v>
      </c>
      <c r="C354" s="153" t="s">
        <v>993</v>
      </c>
      <c r="D354" s="154" t="s">
        <v>994</v>
      </c>
      <c r="E354" s="145"/>
      <c r="F354" s="145"/>
      <c r="G354" s="146">
        <v>0.5</v>
      </c>
      <c r="H354" s="146">
        <v>0.2</v>
      </c>
      <c r="I354" s="150" t="s">
        <v>292</v>
      </c>
    </row>
    <row r="355" spans="1:9" s="148" customFormat="1" ht="30" customHeight="1">
      <c r="A355" s="67" t="s">
        <v>995</v>
      </c>
      <c r="B355" s="152" t="s">
        <v>422</v>
      </c>
      <c r="C355" s="153" t="s">
        <v>996</v>
      </c>
      <c r="D355" s="154" t="s">
        <v>997</v>
      </c>
      <c r="E355" s="145"/>
      <c r="F355" s="145"/>
      <c r="G355" s="146">
        <v>0.8</v>
      </c>
      <c r="H355" s="146">
        <v>0.2</v>
      </c>
      <c r="I355" s="150" t="s">
        <v>292</v>
      </c>
    </row>
    <row r="356" spans="1:9" s="148" customFormat="1" ht="30" customHeight="1">
      <c r="A356" s="67" t="s">
        <v>995</v>
      </c>
      <c r="B356" s="152" t="s">
        <v>422</v>
      </c>
      <c r="C356" s="153" t="s">
        <v>998</v>
      </c>
      <c r="D356" s="154" t="s">
        <v>999</v>
      </c>
      <c r="E356" s="145"/>
      <c r="F356" s="145"/>
      <c r="G356" s="146">
        <v>0.8</v>
      </c>
      <c r="H356" s="146">
        <v>0.2</v>
      </c>
      <c r="I356" s="150" t="s">
        <v>292</v>
      </c>
    </row>
    <row r="357" spans="1:9" s="148" customFormat="1" ht="30" customHeight="1">
      <c r="A357" s="67" t="s">
        <v>995</v>
      </c>
      <c r="B357" s="152" t="s">
        <v>422</v>
      </c>
      <c r="C357" s="153" t="s">
        <v>1000</v>
      </c>
      <c r="D357" s="154" t="s">
        <v>1001</v>
      </c>
      <c r="E357" s="145"/>
      <c r="F357" s="145"/>
      <c r="G357" s="146">
        <v>0.8</v>
      </c>
      <c r="H357" s="146">
        <v>0.2</v>
      </c>
      <c r="I357" s="150" t="s">
        <v>292</v>
      </c>
    </row>
    <row r="358" spans="1:9" s="148" customFormat="1" ht="30" customHeight="1">
      <c r="A358" s="67" t="s">
        <v>995</v>
      </c>
      <c r="B358" s="152" t="s">
        <v>422</v>
      </c>
      <c r="C358" s="153" t="s">
        <v>1002</v>
      </c>
      <c r="D358" s="154" t="s">
        <v>1003</v>
      </c>
      <c r="E358" s="145"/>
      <c r="F358" s="145"/>
      <c r="G358" s="146">
        <v>0.8</v>
      </c>
      <c r="H358" s="146">
        <v>0.2</v>
      </c>
      <c r="I358" s="150" t="s">
        <v>292</v>
      </c>
    </row>
    <row r="359" spans="1:9" s="148" customFormat="1" ht="30" customHeight="1">
      <c r="A359" s="67" t="s">
        <v>995</v>
      </c>
      <c r="B359" s="152" t="s">
        <v>422</v>
      </c>
      <c r="C359" s="153" t="s">
        <v>1004</v>
      </c>
      <c r="D359" s="154" t="s">
        <v>1005</v>
      </c>
      <c r="E359" s="145"/>
      <c r="F359" s="145" t="s">
        <v>289</v>
      </c>
      <c r="G359" s="146">
        <v>0.8</v>
      </c>
      <c r="H359" s="146">
        <v>0.25</v>
      </c>
      <c r="I359" s="147">
        <v>1</v>
      </c>
    </row>
    <row r="360" spans="1:9" s="148" customFormat="1" ht="30" customHeight="1">
      <c r="A360" s="67" t="s">
        <v>995</v>
      </c>
      <c r="B360" s="152" t="s">
        <v>422</v>
      </c>
      <c r="C360" s="153" t="s">
        <v>1006</v>
      </c>
      <c r="D360" s="154" t="s">
        <v>1007</v>
      </c>
      <c r="E360" s="145"/>
      <c r="F360" s="145"/>
      <c r="G360" s="146">
        <v>0.8</v>
      </c>
      <c r="H360" s="146">
        <v>0.2</v>
      </c>
      <c r="I360" s="150" t="s">
        <v>292</v>
      </c>
    </row>
    <row r="361" spans="1:9" s="148" customFormat="1" ht="30" customHeight="1">
      <c r="A361" s="67" t="s">
        <v>995</v>
      </c>
      <c r="B361" s="152" t="s">
        <v>422</v>
      </c>
      <c r="C361" s="153" t="s">
        <v>1008</v>
      </c>
      <c r="D361" s="154" t="s">
        <v>1009</v>
      </c>
      <c r="E361" s="145" t="s">
        <v>295</v>
      </c>
      <c r="F361" s="145"/>
      <c r="G361" s="146">
        <v>0.9</v>
      </c>
      <c r="H361" s="146">
        <v>0.8</v>
      </c>
      <c r="I361" s="151" t="s">
        <v>292</v>
      </c>
    </row>
    <row r="362" spans="1:9" s="148" customFormat="1" ht="30" customHeight="1">
      <c r="A362" s="67" t="s">
        <v>995</v>
      </c>
      <c r="B362" s="152" t="s">
        <v>422</v>
      </c>
      <c r="C362" s="153" t="s">
        <v>1010</v>
      </c>
      <c r="D362" s="154" t="s">
        <v>1011</v>
      </c>
      <c r="E362" s="145" t="s">
        <v>295</v>
      </c>
      <c r="F362" s="145"/>
      <c r="G362" s="146">
        <v>0.9</v>
      </c>
      <c r="H362" s="146">
        <v>0.8</v>
      </c>
      <c r="I362" s="151" t="s">
        <v>292</v>
      </c>
    </row>
    <row r="363" spans="1:9" s="148" customFormat="1" ht="30" customHeight="1">
      <c r="A363" s="67" t="s">
        <v>995</v>
      </c>
      <c r="B363" s="152" t="s">
        <v>422</v>
      </c>
      <c r="C363" s="153" t="s">
        <v>1012</v>
      </c>
      <c r="D363" s="154" t="s">
        <v>1013</v>
      </c>
      <c r="E363" s="145" t="s">
        <v>295</v>
      </c>
      <c r="F363" s="145"/>
      <c r="G363" s="146">
        <v>0.9</v>
      </c>
      <c r="H363" s="146">
        <v>0.8</v>
      </c>
      <c r="I363" s="151" t="s">
        <v>292</v>
      </c>
    </row>
    <row r="364" spans="1:9" s="148" customFormat="1" ht="30" customHeight="1">
      <c r="A364" s="67" t="s">
        <v>995</v>
      </c>
      <c r="B364" s="152" t="s">
        <v>422</v>
      </c>
      <c r="C364" s="153" t="s">
        <v>1014</v>
      </c>
      <c r="D364" s="154" t="s">
        <v>1015</v>
      </c>
      <c r="E364" s="145" t="s">
        <v>295</v>
      </c>
      <c r="F364" s="145"/>
      <c r="G364" s="146">
        <v>0.9</v>
      </c>
      <c r="H364" s="146">
        <v>0.8</v>
      </c>
      <c r="I364" s="151" t="s">
        <v>292</v>
      </c>
    </row>
    <row r="365" spans="1:9" s="148" customFormat="1" ht="30" customHeight="1">
      <c r="A365" s="67" t="s">
        <v>995</v>
      </c>
      <c r="B365" s="152" t="s">
        <v>422</v>
      </c>
      <c r="C365" s="153" t="s">
        <v>1016</v>
      </c>
      <c r="D365" s="154" t="s">
        <v>1017</v>
      </c>
      <c r="E365" s="145" t="s">
        <v>295</v>
      </c>
      <c r="F365" s="145"/>
      <c r="G365" s="146">
        <v>0.9</v>
      </c>
      <c r="H365" s="146">
        <v>0.8</v>
      </c>
      <c r="I365" s="151" t="s">
        <v>292</v>
      </c>
    </row>
    <row r="366" spans="1:9" s="148" customFormat="1" ht="30" customHeight="1">
      <c r="A366" s="67" t="s">
        <v>995</v>
      </c>
      <c r="B366" s="152" t="s">
        <v>422</v>
      </c>
      <c r="C366" s="153" t="s">
        <v>1018</v>
      </c>
      <c r="D366" s="154" t="s">
        <v>1019</v>
      </c>
      <c r="E366" s="145"/>
      <c r="F366" s="145"/>
      <c r="G366" s="146">
        <v>0.5</v>
      </c>
      <c r="H366" s="146">
        <v>0.2</v>
      </c>
      <c r="I366" s="150" t="s">
        <v>292</v>
      </c>
    </row>
    <row r="367" spans="1:9" s="148" customFormat="1" ht="30" customHeight="1">
      <c r="A367" s="67" t="s">
        <v>1020</v>
      </c>
      <c r="B367" s="152" t="s">
        <v>1021</v>
      </c>
      <c r="C367" s="153" t="s">
        <v>1022</v>
      </c>
      <c r="D367" s="154" t="s">
        <v>1023</v>
      </c>
      <c r="E367" s="145"/>
      <c r="F367" s="145"/>
      <c r="G367" s="146">
        <v>0.5</v>
      </c>
      <c r="H367" s="146">
        <v>0.2</v>
      </c>
      <c r="I367" s="150" t="s">
        <v>292</v>
      </c>
    </row>
    <row r="368" spans="1:9" s="148" customFormat="1" ht="30" customHeight="1">
      <c r="A368" s="67" t="s">
        <v>1020</v>
      </c>
      <c r="B368" s="152" t="s">
        <v>1021</v>
      </c>
      <c r="C368" s="153" t="s">
        <v>1024</v>
      </c>
      <c r="D368" s="154" t="s">
        <v>1025</v>
      </c>
      <c r="E368" s="145"/>
      <c r="F368" s="145"/>
      <c r="G368" s="146">
        <v>0.8</v>
      </c>
      <c r="H368" s="146">
        <v>0.2</v>
      </c>
      <c r="I368" s="151" t="s">
        <v>461</v>
      </c>
    </row>
    <row r="369" spans="1:9" s="148" customFormat="1" ht="30" customHeight="1">
      <c r="A369" s="67" t="s">
        <v>1020</v>
      </c>
      <c r="B369" s="152" t="s">
        <v>1021</v>
      </c>
      <c r="C369" s="153" t="s">
        <v>1026</v>
      </c>
      <c r="D369" s="154" t="s">
        <v>1027</v>
      </c>
      <c r="E369" s="145"/>
      <c r="F369" s="145"/>
      <c r="G369" s="146">
        <v>0.8</v>
      </c>
      <c r="H369" s="146">
        <v>0.2</v>
      </c>
      <c r="I369" s="151" t="s">
        <v>461</v>
      </c>
    </row>
    <row r="370" spans="1:9" s="148" customFormat="1" ht="30" customHeight="1">
      <c r="A370" s="67" t="s">
        <v>1020</v>
      </c>
      <c r="B370" s="152" t="s">
        <v>1021</v>
      </c>
      <c r="C370" s="153" t="s">
        <v>1028</v>
      </c>
      <c r="D370" s="154" t="s">
        <v>1029</v>
      </c>
      <c r="E370" s="145"/>
      <c r="F370" s="145"/>
      <c r="G370" s="146">
        <v>0.8</v>
      </c>
      <c r="H370" s="146">
        <v>0.2</v>
      </c>
      <c r="I370" s="150" t="s">
        <v>292</v>
      </c>
    </row>
    <row r="371" spans="1:9" s="148" customFormat="1" ht="30" customHeight="1">
      <c r="A371" s="67" t="s">
        <v>1020</v>
      </c>
      <c r="B371" s="152" t="s">
        <v>1021</v>
      </c>
      <c r="C371" s="153" t="s">
        <v>1030</v>
      </c>
      <c r="D371" s="154" t="s">
        <v>1031</v>
      </c>
      <c r="E371" s="145"/>
      <c r="F371" s="145"/>
      <c r="G371" s="146">
        <v>0.7</v>
      </c>
      <c r="H371" s="146">
        <v>0.2</v>
      </c>
      <c r="I371" s="150" t="s">
        <v>292</v>
      </c>
    </row>
    <row r="372" spans="1:9" s="148" customFormat="1" ht="30" customHeight="1">
      <c r="A372" s="67" t="s">
        <v>1020</v>
      </c>
      <c r="B372" s="152" t="s">
        <v>1021</v>
      </c>
      <c r="C372" s="153" t="s">
        <v>1032</v>
      </c>
      <c r="D372" s="154" t="s">
        <v>1033</v>
      </c>
      <c r="E372" s="145"/>
      <c r="F372" s="145"/>
      <c r="G372" s="146">
        <v>0.8</v>
      </c>
      <c r="H372" s="146">
        <v>0.2</v>
      </c>
      <c r="I372" s="150" t="s">
        <v>292</v>
      </c>
    </row>
    <row r="373" spans="1:9" s="148" customFormat="1" ht="30" customHeight="1">
      <c r="A373" s="67" t="s">
        <v>1020</v>
      </c>
      <c r="B373" s="152" t="s">
        <v>1021</v>
      </c>
      <c r="C373" s="153" t="s">
        <v>1034</v>
      </c>
      <c r="D373" s="154" t="s">
        <v>1035</v>
      </c>
      <c r="E373" s="145"/>
      <c r="F373" s="145"/>
      <c r="G373" s="146">
        <v>0.8</v>
      </c>
      <c r="H373" s="146">
        <v>0.3</v>
      </c>
      <c r="I373" s="150" t="s">
        <v>461</v>
      </c>
    </row>
    <row r="374" spans="1:9" s="148" customFormat="1" ht="30" customHeight="1">
      <c r="A374" s="67" t="s">
        <v>1036</v>
      </c>
      <c r="B374" s="152" t="s">
        <v>428</v>
      </c>
      <c r="C374" s="153" t="s">
        <v>1037</v>
      </c>
      <c r="D374" s="154" t="s">
        <v>1038</v>
      </c>
      <c r="E374" s="145"/>
      <c r="F374" s="145"/>
      <c r="G374" s="146">
        <v>0.8</v>
      </c>
      <c r="H374" s="146">
        <v>0.2</v>
      </c>
      <c r="I374" s="150" t="s">
        <v>292</v>
      </c>
    </row>
    <row r="375" spans="1:9" s="148" customFormat="1" ht="30" customHeight="1">
      <c r="A375" s="67" t="s">
        <v>1036</v>
      </c>
      <c r="B375" s="152" t="s">
        <v>428</v>
      </c>
      <c r="C375" s="153" t="s">
        <v>1039</v>
      </c>
      <c r="D375" s="154" t="s">
        <v>1040</v>
      </c>
      <c r="E375" s="145" t="s">
        <v>295</v>
      </c>
      <c r="F375" s="145"/>
      <c r="G375" s="146">
        <v>0.9</v>
      </c>
      <c r="H375" s="146">
        <v>0.8</v>
      </c>
      <c r="I375" s="151" t="s">
        <v>292</v>
      </c>
    </row>
    <row r="376" spans="1:9" s="148" customFormat="1" ht="30" customHeight="1">
      <c r="A376" s="67" t="s">
        <v>1036</v>
      </c>
      <c r="B376" s="152" t="s">
        <v>428</v>
      </c>
      <c r="C376" s="153" t="s">
        <v>1041</v>
      </c>
      <c r="D376" s="154" t="s">
        <v>1042</v>
      </c>
      <c r="E376" s="145"/>
      <c r="F376" s="145"/>
      <c r="G376" s="146">
        <v>0.5</v>
      </c>
      <c r="H376" s="146">
        <v>0.2</v>
      </c>
      <c r="I376" s="150" t="s">
        <v>292</v>
      </c>
    </row>
    <row r="377" spans="1:9" s="148" customFormat="1" ht="30" customHeight="1">
      <c r="A377" s="67" t="s">
        <v>156</v>
      </c>
      <c r="B377" s="152" t="s">
        <v>132</v>
      </c>
      <c r="C377" s="71" t="s">
        <v>1043</v>
      </c>
      <c r="D377" s="70" t="s">
        <v>1044</v>
      </c>
      <c r="E377" s="145" t="s">
        <v>295</v>
      </c>
      <c r="F377" s="145"/>
      <c r="G377" s="146">
        <v>0.9</v>
      </c>
      <c r="H377" s="146">
        <v>0.8</v>
      </c>
      <c r="I377" s="151" t="s">
        <v>292</v>
      </c>
    </row>
    <row r="378" spans="1:9" s="148" customFormat="1" ht="30" customHeight="1">
      <c r="A378" s="67" t="s">
        <v>156</v>
      </c>
      <c r="B378" s="152" t="s">
        <v>132</v>
      </c>
      <c r="C378" s="71" t="s">
        <v>1045</v>
      </c>
      <c r="D378" s="70" t="s">
        <v>1046</v>
      </c>
      <c r="E378" s="145" t="s">
        <v>295</v>
      </c>
      <c r="F378" s="145"/>
      <c r="G378" s="146">
        <v>0.9</v>
      </c>
      <c r="H378" s="146">
        <v>0.8</v>
      </c>
      <c r="I378" s="151" t="s">
        <v>292</v>
      </c>
    </row>
    <row r="379" spans="1:9" s="148" customFormat="1" ht="30" customHeight="1">
      <c r="A379" s="67" t="s">
        <v>156</v>
      </c>
      <c r="B379" s="152" t="s">
        <v>132</v>
      </c>
      <c r="C379" s="71" t="s">
        <v>1047</v>
      </c>
      <c r="D379" s="70" t="s">
        <v>1048</v>
      </c>
      <c r="E379" s="145" t="s">
        <v>295</v>
      </c>
      <c r="F379" s="145"/>
      <c r="G379" s="146">
        <v>0.9</v>
      </c>
      <c r="H379" s="146">
        <v>0.8</v>
      </c>
      <c r="I379" s="151" t="s">
        <v>292</v>
      </c>
    </row>
    <row r="380" spans="1:9" s="148" customFormat="1" ht="30" customHeight="1">
      <c r="A380" s="67" t="s">
        <v>156</v>
      </c>
      <c r="B380" s="152" t="s">
        <v>132</v>
      </c>
      <c r="C380" s="71" t="s">
        <v>1049</v>
      </c>
      <c r="D380" s="70" t="s">
        <v>1050</v>
      </c>
      <c r="E380" s="145" t="s">
        <v>295</v>
      </c>
      <c r="F380" s="145"/>
      <c r="G380" s="146">
        <v>0.9</v>
      </c>
      <c r="H380" s="146">
        <v>0.8</v>
      </c>
      <c r="I380" s="151" t="s">
        <v>292</v>
      </c>
    </row>
    <row r="381" spans="1:9" s="148" customFormat="1" ht="30" customHeight="1">
      <c r="A381" s="67" t="s">
        <v>156</v>
      </c>
      <c r="B381" s="152" t="s">
        <v>132</v>
      </c>
      <c r="C381" s="71" t="s">
        <v>1051</v>
      </c>
      <c r="D381" s="70" t="s">
        <v>1052</v>
      </c>
      <c r="E381" s="145" t="s">
        <v>295</v>
      </c>
      <c r="F381" s="145"/>
      <c r="G381" s="146">
        <v>0.9</v>
      </c>
      <c r="H381" s="146">
        <v>0.8</v>
      </c>
      <c r="I381" s="151" t="s">
        <v>292</v>
      </c>
    </row>
    <row r="382" spans="1:9" s="148" customFormat="1" ht="30" customHeight="1">
      <c r="A382" s="67" t="s">
        <v>156</v>
      </c>
      <c r="B382" s="152" t="s">
        <v>132</v>
      </c>
      <c r="C382" s="71" t="s">
        <v>1053</v>
      </c>
      <c r="D382" s="70" t="s">
        <v>1054</v>
      </c>
      <c r="E382" s="145" t="s">
        <v>295</v>
      </c>
      <c r="F382" s="145"/>
      <c r="G382" s="146">
        <v>0.9</v>
      </c>
      <c r="H382" s="146">
        <v>0.8</v>
      </c>
      <c r="I382" s="151" t="s">
        <v>292</v>
      </c>
    </row>
    <row r="383" spans="1:9" s="148" customFormat="1" ht="30" customHeight="1">
      <c r="A383" s="67" t="s">
        <v>156</v>
      </c>
      <c r="B383" s="152" t="s">
        <v>132</v>
      </c>
      <c r="C383" s="71" t="s">
        <v>1055</v>
      </c>
      <c r="D383" s="70" t="s">
        <v>1056</v>
      </c>
      <c r="E383" s="145" t="s">
        <v>295</v>
      </c>
      <c r="F383" s="145" t="s">
        <v>289</v>
      </c>
      <c r="G383" s="146">
        <v>0.9</v>
      </c>
      <c r="H383" s="146">
        <v>0.8</v>
      </c>
      <c r="I383" s="147">
        <v>1</v>
      </c>
    </row>
    <row r="384" spans="1:9" s="148" customFormat="1" ht="30" customHeight="1">
      <c r="A384" s="67" t="s">
        <v>156</v>
      </c>
      <c r="B384" s="152" t="s">
        <v>132</v>
      </c>
      <c r="C384" s="71" t="s">
        <v>1057</v>
      </c>
      <c r="D384" s="70" t="s">
        <v>1058</v>
      </c>
      <c r="E384" s="145" t="s">
        <v>295</v>
      </c>
      <c r="F384" s="145"/>
      <c r="G384" s="146">
        <v>0.9</v>
      </c>
      <c r="H384" s="146">
        <v>0.8</v>
      </c>
      <c r="I384" s="151" t="s">
        <v>292</v>
      </c>
    </row>
    <row r="385" spans="1:9" s="148" customFormat="1" ht="30" customHeight="1">
      <c r="A385" s="67" t="s">
        <v>156</v>
      </c>
      <c r="B385" s="152" t="s">
        <v>132</v>
      </c>
      <c r="C385" s="71" t="s">
        <v>1059</v>
      </c>
      <c r="D385" s="70" t="s">
        <v>438</v>
      </c>
      <c r="E385" s="145" t="s">
        <v>295</v>
      </c>
      <c r="F385" s="145"/>
      <c r="G385" s="146">
        <v>0.9</v>
      </c>
      <c r="H385" s="146">
        <v>0.8</v>
      </c>
      <c r="I385" s="151" t="s">
        <v>292</v>
      </c>
    </row>
    <row r="386" spans="1:9" s="148" customFormat="1" ht="30" customHeight="1">
      <c r="A386" s="67" t="s">
        <v>156</v>
      </c>
      <c r="B386" s="152" t="s">
        <v>132</v>
      </c>
      <c r="C386" s="71" t="s">
        <v>1060</v>
      </c>
      <c r="D386" s="70" t="s">
        <v>440</v>
      </c>
      <c r="E386" s="145" t="s">
        <v>295</v>
      </c>
      <c r="F386" s="145"/>
      <c r="G386" s="146">
        <v>0.9</v>
      </c>
      <c r="H386" s="146">
        <v>0.8</v>
      </c>
      <c r="I386" s="151" t="s">
        <v>292</v>
      </c>
    </row>
    <row r="387" spans="1:9" s="148" customFormat="1" ht="30" customHeight="1">
      <c r="A387" s="67" t="s">
        <v>156</v>
      </c>
      <c r="B387" s="152" t="s">
        <v>132</v>
      </c>
      <c r="C387" s="71" t="s">
        <v>1061</v>
      </c>
      <c r="D387" s="70" t="s">
        <v>1062</v>
      </c>
      <c r="E387" s="145" t="s">
        <v>295</v>
      </c>
      <c r="F387" s="145"/>
      <c r="G387" s="146">
        <v>0.9</v>
      </c>
      <c r="H387" s="146">
        <v>0.8</v>
      </c>
      <c r="I387" s="151" t="s">
        <v>292</v>
      </c>
    </row>
    <row r="388" spans="1:9" s="148" customFormat="1" ht="30" customHeight="1">
      <c r="A388" s="67" t="s">
        <v>156</v>
      </c>
      <c r="B388" s="152" t="s">
        <v>132</v>
      </c>
      <c r="C388" s="71" t="s">
        <v>1063</v>
      </c>
      <c r="D388" s="70" t="s">
        <v>1064</v>
      </c>
      <c r="E388" s="145" t="s">
        <v>295</v>
      </c>
      <c r="F388" s="145"/>
      <c r="G388" s="146">
        <v>0.9</v>
      </c>
      <c r="H388" s="146">
        <v>0.8</v>
      </c>
      <c r="I388" s="151" t="s">
        <v>292</v>
      </c>
    </row>
    <row r="389" spans="1:9" s="148" customFormat="1" ht="30" customHeight="1">
      <c r="A389" s="67" t="s">
        <v>156</v>
      </c>
      <c r="B389" s="152" t="s">
        <v>132</v>
      </c>
      <c r="C389" s="71" t="s">
        <v>1065</v>
      </c>
      <c r="D389" s="70" t="s">
        <v>1066</v>
      </c>
      <c r="E389" s="145" t="s">
        <v>295</v>
      </c>
      <c r="F389" s="145"/>
      <c r="G389" s="146">
        <v>0.9</v>
      </c>
      <c r="H389" s="146">
        <v>0.8</v>
      </c>
      <c r="I389" s="151" t="s">
        <v>292</v>
      </c>
    </row>
    <row r="390" spans="1:9" s="148" customFormat="1" ht="30" customHeight="1">
      <c r="A390" s="67" t="s">
        <v>156</v>
      </c>
      <c r="B390" s="152" t="s">
        <v>132</v>
      </c>
      <c r="C390" s="71" t="s">
        <v>1067</v>
      </c>
      <c r="D390" s="70" t="s">
        <v>1068</v>
      </c>
      <c r="E390" s="145" t="s">
        <v>295</v>
      </c>
      <c r="F390" s="145"/>
      <c r="G390" s="146">
        <v>0.9</v>
      </c>
      <c r="H390" s="146">
        <v>0.8</v>
      </c>
      <c r="I390" s="151" t="s">
        <v>292</v>
      </c>
    </row>
    <row r="391" spans="1:9" s="148" customFormat="1" ht="30" customHeight="1">
      <c r="A391" s="67" t="s">
        <v>156</v>
      </c>
      <c r="B391" s="152" t="s">
        <v>132</v>
      </c>
      <c r="C391" s="71" t="s">
        <v>1069</v>
      </c>
      <c r="D391" s="70" t="s">
        <v>1070</v>
      </c>
      <c r="E391" s="145" t="s">
        <v>295</v>
      </c>
      <c r="F391" s="145"/>
      <c r="G391" s="146">
        <v>0.9</v>
      </c>
      <c r="H391" s="146">
        <v>0.8</v>
      </c>
      <c r="I391" s="151" t="s">
        <v>292</v>
      </c>
    </row>
    <row r="392" spans="1:9" s="148" customFormat="1" ht="30" customHeight="1">
      <c r="A392" s="67" t="s">
        <v>156</v>
      </c>
      <c r="B392" s="152" t="s">
        <v>132</v>
      </c>
      <c r="C392" s="71" t="s">
        <v>1071</v>
      </c>
      <c r="D392" s="70" t="s">
        <v>1072</v>
      </c>
      <c r="E392" s="145" t="s">
        <v>295</v>
      </c>
      <c r="F392" s="145"/>
      <c r="G392" s="146">
        <v>0.9</v>
      </c>
      <c r="H392" s="146">
        <v>0.8</v>
      </c>
      <c r="I392" s="151" t="s">
        <v>292</v>
      </c>
    </row>
    <row r="393" spans="1:9" s="148" customFormat="1" ht="30" customHeight="1">
      <c r="A393" s="67" t="s">
        <v>156</v>
      </c>
      <c r="B393" s="152" t="s">
        <v>132</v>
      </c>
      <c r="C393" s="71" t="s">
        <v>1073</v>
      </c>
      <c r="D393" s="70" t="s">
        <v>1074</v>
      </c>
      <c r="E393" s="145" t="s">
        <v>295</v>
      </c>
      <c r="F393" s="145"/>
      <c r="G393" s="146">
        <v>0.9</v>
      </c>
      <c r="H393" s="146">
        <v>0.8</v>
      </c>
      <c r="I393" s="151" t="s">
        <v>292</v>
      </c>
    </row>
    <row r="394" spans="1:9" s="148" customFormat="1" ht="30" customHeight="1">
      <c r="A394" s="67" t="s">
        <v>156</v>
      </c>
      <c r="B394" s="152" t="s">
        <v>132</v>
      </c>
      <c r="C394" s="71" t="s">
        <v>1075</v>
      </c>
      <c r="D394" s="70" t="s">
        <v>1076</v>
      </c>
      <c r="E394" s="145" t="s">
        <v>295</v>
      </c>
      <c r="F394" s="145"/>
      <c r="G394" s="146">
        <v>0.9</v>
      </c>
      <c r="H394" s="146">
        <v>0.8</v>
      </c>
      <c r="I394" s="151" t="s">
        <v>292</v>
      </c>
    </row>
    <row r="395" spans="1:9" s="148" customFormat="1" ht="30" customHeight="1">
      <c r="A395" s="67" t="s">
        <v>156</v>
      </c>
      <c r="B395" s="152" t="s">
        <v>132</v>
      </c>
      <c r="C395" s="71" t="s">
        <v>1077</v>
      </c>
      <c r="D395" s="70" t="s">
        <v>1078</v>
      </c>
      <c r="E395" s="145" t="s">
        <v>295</v>
      </c>
      <c r="F395" s="145"/>
      <c r="G395" s="146">
        <v>0.9</v>
      </c>
      <c r="H395" s="146">
        <v>0.8</v>
      </c>
      <c r="I395" s="151" t="s">
        <v>292</v>
      </c>
    </row>
    <row r="396" spans="1:9" s="148" customFormat="1" ht="30" customHeight="1">
      <c r="A396" s="67" t="s">
        <v>156</v>
      </c>
      <c r="B396" s="152" t="s">
        <v>132</v>
      </c>
      <c r="C396" s="71" t="s">
        <v>1079</v>
      </c>
      <c r="D396" s="70" t="s">
        <v>1080</v>
      </c>
      <c r="E396" s="145" t="s">
        <v>295</v>
      </c>
      <c r="F396" s="145"/>
      <c r="G396" s="146">
        <v>0.9</v>
      </c>
      <c r="H396" s="146">
        <v>0.8</v>
      </c>
      <c r="I396" s="151" t="s">
        <v>292</v>
      </c>
    </row>
    <row r="397" spans="1:9" s="148" customFormat="1" ht="30" customHeight="1">
      <c r="A397" s="67" t="s">
        <v>156</v>
      </c>
      <c r="B397" s="152" t="s">
        <v>132</v>
      </c>
      <c r="C397" s="153" t="s">
        <v>1081</v>
      </c>
      <c r="D397" s="154" t="s">
        <v>1082</v>
      </c>
      <c r="E397" s="145" t="s">
        <v>295</v>
      </c>
      <c r="F397" s="145"/>
      <c r="G397" s="146">
        <v>0.9</v>
      </c>
      <c r="H397" s="146">
        <v>0.8</v>
      </c>
      <c r="I397" s="151" t="s">
        <v>292</v>
      </c>
    </row>
    <row r="398" spans="1:9" s="148" customFormat="1" ht="30" customHeight="1">
      <c r="A398" s="67" t="s">
        <v>156</v>
      </c>
      <c r="B398" s="152" t="s">
        <v>132</v>
      </c>
      <c r="C398" s="153" t="s">
        <v>1083</v>
      </c>
      <c r="D398" s="154" t="s">
        <v>1084</v>
      </c>
      <c r="E398" s="145" t="s">
        <v>295</v>
      </c>
      <c r="F398" s="145"/>
      <c r="G398" s="146">
        <v>0.9</v>
      </c>
      <c r="H398" s="146">
        <v>0.8</v>
      </c>
      <c r="I398" s="151" t="s">
        <v>292</v>
      </c>
    </row>
    <row r="399" spans="1:9" s="148" customFormat="1" ht="30" customHeight="1">
      <c r="A399" s="67" t="s">
        <v>156</v>
      </c>
      <c r="B399" s="152" t="s">
        <v>132</v>
      </c>
      <c r="C399" s="153" t="s">
        <v>1085</v>
      </c>
      <c r="D399" s="154" t="s">
        <v>1086</v>
      </c>
      <c r="E399" s="145" t="s">
        <v>295</v>
      </c>
      <c r="F399" s="145"/>
      <c r="G399" s="146">
        <v>0.9</v>
      </c>
      <c r="H399" s="146">
        <v>0.8</v>
      </c>
      <c r="I399" s="151" t="s">
        <v>292</v>
      </c>
    </row>
    <row r="400" spans="1:9" s="148" customFormat="1" ht="30" customHeight="1">
      <c r="A400" s="67" t="s">
        <v>156</v>
      </c>
      <c r="B400" s="152" t="s">
        <v>132</v>
      </c>
      <c r="C400" s="153" t="s">
        <v>1087</v>
      </c>
      <c r="D400" s="154" t="s">
        <v>1088</v>
      </c>
      <c r="E400" s="145" t="s">
        <v>295</v>
      </c>
      <c r="F400" s="145"/>
      <c r="G400" s="146">
        <v>0.9</v>
      </c>
      <c r="H400" s="146">
        <v>0.8</v>
      </c>
      <c r="I400" s="151" t="s">
        <v>292</v>
      </c>
    </row>
    <row r="401" spans="1:9" s="148" customFormat="1" ht="30" customHeight="1">
      <c r="A401" s="67" t="s">
        <v>156</v>
      </c>
      <c r="B401" s="152" t="s">
        <v>132</v>
      </c>
      <c r="C401" s="153" t="s">
        <v>1089</v>
      </c>
      <c r="D401" s="154" t="s">
        <v>1090</v>
      </c>
      <c r="E401" s="145" t="s">
        <v>295</v>
      </c>
      <c r="F401" s="145"/>
      <c r="G401" s="146">
        <v>0.9</v>
      </c>
      <c r="H401" s="146">
        <v>0.8</v>
      </c>
      <c r="I401" s="151" t="s">
        <v>292</v>
      </c>
    </row>
    <row r="402" spans="1:9" s="148" customFormat="1" ht="30" customHeight="1">
      <c r="A402" s="67" t="s">
        <v>156</v>
      </c>
      <c r="B402" s="152" t="s">
        <v>132</v>
      </c>
      <c r="C402" s="71" t="s">
        <v>1091</v>
      </c>
      <c r="D402" s="70" t="s">
        <v>1092</v>
      </c>
      <c r="E402" s="145" t="s">
        <v>295</v>
      </c>
      <c r="F402" s="145"/>
      <c r="G402" s="146">
        <v>0.9</v>
      </c>
      <c r="H402" s="146">
        <v>0.8</v>
      </c>
      <c r="I402" s="151" t="s">
        <v>292</v>
      </c>
    </row>
    <row r="403" spans="1:9" s="148" customFormat="1" ht="30" customHeight="1">
      <c r="A403" s="67" t="s">
        <v>156</v>
      </c>
      <c r="B403" s="152" t="s">
        <v>132</v>
      </c>
      <c r="C403" s="71" t="s">
        <v>1093</v>
      </c>
      <c r="D403" s="70" t="s">
        <v>1094</v>
      </c>
      <c r="E403" s="145" t="s">
        <v>295</v>
      </c>
      <c r="F403" s="145"/>
      <c r="G403" s="146">
        <v>0.9</v>
      </c>
      <c r="H403" s="146">
        <v>0.8</v>
      </c>
      <c r="I403" s="151" t="s">
        <v>292</v>
      </c>
    </row>
    <row r="404" spans="1:9" s="148" customFormat="1" ht="30" customHeight="1">
      <c r="A404" s="67" t="s">
        <v>156</v>
      </c>
      <c r="B404" s="152" t="s">
        <v>132</v>
      </c>
      <c r="C404" s="71" t="s">
        <v>1095</v>
      </c>
      <c r="D404" s="70" t="s">
        <v>1096</v>
      </c>
      <c r="E404" s="145" t="s">
        <v>295</v>
      </c>
      <c r="F404" s="145"/>
      <c r="G404" s="146">
        <v>0.9</v>
      </c>
      <c r="H404" s="146">
        <v>0.8</v>
      </c>
      <c r="I404" s="151" t="s">
        <v>292</v>
      </c>
    </row>
    <row r="405" spans="1:9" s="148" customFormat="1" ht="30" customHeight="1">
      <c r="A405" s="67" t="s">
        <v>156</v>
      </c>
      <c r="B405" s="68" t="s">
        <v>132</v>
      </c>
      <c r="C405" s="71" t="s">
        <v>1097</v>
      </c>
      <c r="D405" s="70" t="s">
        <v>1098</v>
      </c>
      <c r="E405" s="145"/>
      <c r="F405" s="145"/>
      <c r="G405" s="146">
        <v>0.5</v>
      </c>
      <c r="H405" s="146">
        <v>0.2</v>
      </c>
      <c r="I405" s="150" t="s">
        <v>292</v>
      </c>
    </row>
    <row r="406" spans="1:9" s="148" customFormat="1" ht="30" customHeight="1">
      <c r="A406" s="67" t="s">
        <v>156</v>
      </c>
      <c r="B406" s="68" t="s">
        <v>132</v>
      </c>
      <c r="C406" s="71" t="s">
        <v>1099</v>
      </c>
      <c r="D406" s="70" t="s">
        <v>442</v>
      </c>
      <c r="E406" s="145" t="s">
        <v>295</v>
      </c>
      <c r="F406" s="145" t="s">
        <v>289</v>
      </c>
      <c r="G406" s="146">
        <v>1</v>
      </c>
      <c r="H406" s="146">
        <v>0.9</v>
      </c>
      <c r="I406" s="146">
        <v>1</v>
      </c>
    </row>
    <row r="407" spans="1:9" s="148" customFormat="1" ht="30" customHeight="1">
      <c r="A407" s="67" t="s">
        <v>156</v>
      </c>
      <c r="B407" s="152" t="s">
        <v>132</v>
      </c>
      <c r="C407" s="71" t="s">
        <v>1100</v>
      </c>
      <c r="D407" s="70" t="s">
        <v>446</v>
      </c>
      <c r="E407" s="145"/>
      <c r="F407" s="145"/>
      <c r="G407" s="146">
        <v>0.8</v>
      </c>
      <c r="H407" s="146">
        <v>0.5</v>
      </c>
      <c r="I407" s="150" t="s">
        <v>292</v>
      </c>
    </row>
    <row r="408" spans="1:9" s="148" customFormat="1" ht="30" customHeight="1">
      <c r="A408" s="67" t="s">
        <v>156</v>
      </c>
      <c r="B408" s="152" t="s">
        <v>132</v>
      </c>
      <c r="C408" s="71" t="s">
        <v>1101</v>
      </c>
      <c r="D408" s="70" t="s">
        <v>448</v>
      </c>
      <c r="E408" s="145"/>
      <c r="F408" s="145"/>
      <c r="G408" s="146">
        <v>0.8</v>
      </c>
      <c r="H408" s="146">
        <v>0.5</v>
      </c>
      <c r="I408" s="150" t="s">
        <v>292</v>
      </c>
    </row>
    <row r="409" spans="1:9" s="148" customFormat="1" ht="30" customHeight="1">
      <c r="A409" s="67" t="s">
        <v>156</v>
      </c>
      <c r="B409" s="152" t="s">
        <v>132</v>
      </c>
      <c r="C409" s="71" t="s">
        <v>1102</v>
      </c>
      <c r="D409" s="70" t="s">
        <v>450</v>
      </c>
      <c r="E409" s="145"/>
      <c r="F409" s="145"/>
      <c r="G409" s="146">
        <v>0.8</v>
      </c>
      <c r="H409" s="150" t="s">
        <v>461</v>
      </c>
      <c r="I409" s="150" t="s">
        <v>461</v>
      </c>
    </row>
    <row r="410" spans="1:9" s="148" customFormat="1" ht="30" customHeight="1">
      <c r="A410" s="67" t="s">
        <v>156</v>
      </c>
      <c r="B410" s="152" t="s">
        <v>132</v>
      </c>
      <c r="C410" s="71" t="s">
        <v>1103</v>
      </c>
      <c r="D410" s="70" t="s">
        <v>452</v>
      </c>
      <c r="E410" s="145"/>
      <c r="F410" s="145"/>
      <c r="G410" s="146">
        <v>0.8</v>
      </c>
      <c r="H410" s="146">
        <v>0.5</v>
      </c>
      <c r="I410" s="150" t="s">
        <v>292</v>
      </c>
    </row>
    <row r="411" spans="1:9" s="148" customFormat="1" ht="30" customHeight="1">
      <c r="A411" s="67" t="s">
        <v>156</v>
      </c>
      <c r="B411" s="152" t="s">
        <v>132</v>
      </c>
      <c r="C411" s="71" t="s">
        <v>1104</v>
      </c>
      <c r="D411" s="70" t="s">
        <v>454</v>
      </c>
      <c r="E411" s="145"/>
      <c r="F411" s="145"/>
      <c r="G411" s="146">
        <v>0.8</v>
      </c>
      <c r="H411" s="150" t="s">
        <v>461</v>
      </c>
      <c r="I411" s="150" t="s">
        <v>461</v>
      </c>
    </row>
    <row r="412" spans="1:9" s="148" customFormat="1" ht="30" customHeight="1">
      <c r="A412" s="67" t="s">
        <v>156</v>
      </c>
      <c r="B412" s="152" t="s">
        <v>132</v>
      </c>
      <c r="C412" s="71" t="s">
        <v>1105</v>
      </c>
      <c r="D412" s="70" t="s">
        <v>456</v>
      </c>
      <c r="E412" s="145"/>
      <c r="F412" s="145"/>
      <c r="G412" s="146">
        <v>0.8</v>
      </c>
      <c r="H412" s="150" t="s">
        <v>461</v>
      </c>
      <c r="I412" s="150" t="s">
        <v>461</v>
      </c>
    </row>
    <row r="413" spans="1:9" s="148" customFormat="1" ht="30" customHeight="1">
      <c r="A413" s="67" t="s">
        <v>156</v>
      </c>
      <c r="B413" s="152" t="s">
        <v>132</v>
      </c>
      <c r="C413" s="71" t="s">
        <v>1106</v>
      </c>
      <c r="D413" s="70" t="s">
        <v>458</v>
      </c>
      <c r="E413" s="145"/>
      <c r="F413" s="145"/>
      <c r="G413" s="146">
        <v>0.8</v>
      </c>
      <c r="H413" s="150" t="s">
        <v>461</v>
      </c>
      <c r="I413" s="150" t="s">
        <v>461</v>
      </c>
    </row>
    <row r="414" spans="1:9" s="148" customFormat="1" ht="30" customHeight="1">
      <c r="A414" s="67" t="s">
        <v>156</v>
      </c>
      <c r="B414" s="152" t="s">
        <v>132</v>
      </c>
      <c r="C414" s="71" t="s">
        <v>1107</v>
      </c>
      <c r="D414" s="70" t="s">
        <v>460</v>
      </c>
      <c r="E414" s="145"/>
      <c r="F414" s="145" t="s">
        <v>289</v>
      </c>
      <c r="G414" s="150" t="s">
        <v>461</v>
      </c>
      <c r="H414" s="150" t="s">
        <v>461</v>
      </c>
      <c r="I414" s="150" t="s">
        <v>461</v>
      </c>
    </row>
    <row r="415" spans="1:9" s="148" customFormat="1" ht="30" customHeight="1">
      <c r="A415" s="67" t="s">
        <v>156</v>
      </c>
      <c r="B415" s="152" t="s">
        <v>132</v>
      </c>
      <c r="C415" s="71" t="s">
        <v>1108</v>
      </c>
      <c r="D415" s="70" t="s">
        <v>1109</v>
      </c>
      <c r="E415" s="145"/>
      <c r="F415" s="145"/>
      <c r="G415" s="146">
        <v>0.5</v>
      </c>
      <c r="H415" s="146">
        <v>0.2</v>
      </c>
      <c r="I415" s="150" t="s">
        <v>292</v>
      </c>
    </row>
    <row r="416" spans="1:9" s="148" customFormat="1" ht="30" customHeight="1">
      <c r="A416" s="67" t="s">
        <v>156</v>
      </c>
      <c r="B416" s="152" t="s">
        <v>132</v>
      </c>
      <c r="C416" s="71" t="s">
        <v>1110</v>
      </c>
      <c r="D416" s="70" t="s">
        <v>465</v>
      </c>
      <c r="E416" s="145"/>
      <c r="F416" s="145"/>
      <c r="G416" s="146">
        <v>0.5</v>
      </c>
      <c r="H416" s="146">
        <v>0.2</v>
      </c>
      <c r="I416" s="150" t="s">
        <v>292</v>
      </c>
    </row>
    <row r="417" spans="1:9" s="148" customFormat="1" ht="30" customHeight="1">
      <c r="A417" s="67" t="s">
        <v>156</v>
      </c>
      <c r="B417" s="152" t="s">
        <v>132</v>
      </c>
      <c r="C417" s="71" t="s">
        <v>1111</v>
      </c>
      <c r="D417" s="70" t="s">
        <v>467</v>
      </c>
      <c r="E417" s="145"/>
      <c r="F417" s="145"/>
      <c r="G417" s="146">
        <v>0.8</v>
      </c>
      <c r="H417" s="150" t="s">
        <v>461</v>
      </c>
      <c r="I417" s="150" t="s">
        <v>461</v>
      </c>
    </row>
    <row r="418" spans="1:9" s="148" customFormat="1" ht="30" customHeight="1">
      <c r="A418" s="67" t="s">
        <v>156</v>
      </c>
      <c r="B418" s="152" t="s">
        <v>132</v>
      </c>
      <c r="C418" s="71" t="s">
        <v>1112</v>
      </c>
      <c r="D418" s="70" t="s">
        <v>469</v>
      </c>
      <c r="E418" s="145"/>
      <c r="F418" s="145"/>
      <c r="G418" s="146">
        <v>0.8</v>
      </c>
      <c r="H418" s="150" t="s">
        <v>461</v>
      </c>
      <c r="I418" s="150" t="s">
        <v>461</v>
      </c>
    </row>
    <row r="419" spans="1:9" s="148" customFormat="1" ht="30" customHeight="1">
      <c r="A419" s="67" t="s">
        <v>156</v>
      </c>
      <c r="B419" s="152" t="s">
        <v>132</v>
      </c>
      <c r="C419" s="71" t="s">
        <v>1113</v>
      </c>
      <c r="D419" s="70" t="s">
        <v>1114</v>
      </c>
      <c r="E419" s="145"/>
      <c r="F419" s="145"/>
      <c r="G419" s="146">
        <v>0.8</v>
      </c>
      <c r="H419" s="146">
        <v>0.5</v>
      </c>
      <c r="I419" s="150" t="s">
        <v>292</v>
      </c>
    </row>
    <row r="420" spans="1:9" s="148" customFormat="1" ht="30" customHeight="1">
      <c r="A420" s="67" t="s">
        <v>156</v>
      </c>
      <c r="B420" s="152" t="s">
        <v>132</v>
      </c>
      <c r="C420" s="71" t="s">
        <v>1115</v>
      </c>
      <c r="D420" s="70" t="s">
        <v>1116</v>
      </c>
      <c r="E420" s="145"/>
      <c r="F420" s="145"/>
      <c r="G420" s="146">
        <v>0.8</v>
      </c>
      <c r="H420" s="146">
        <v>0.5</v>
      </c>
      <c r="I420" s="150" t="s">
        <v>292</v>
      </c>
    </row>
    <row r="421" spans="1:9" s="148" customFormat="1" ht="30" customHeight="1">
      <c r="A421" s="67" t="s">
        <v>156</v>
      </c>
      <c r="B421" s="152" t="s">
        <v>132</v>
      </c>
      <c r="C421" s="71" t="s">
        <v>1117</v>
      </c>
      <c r="D421" s="70" t="s">
        <v>471</v>
      </c>
      <c r="E421" s="145"/>
      <c r="F421" s="145" t="s">
        <v>289</v>
      </c>
      <c r="G421" s="150" t="s">
        <v>292</v>
      </c>
      <c r="H421" s="146">
        <v>0.2</v>
      </c>
      <c r="I421" s="146">
        <v>1</v>
      </c>
    </row>
    <row r="422" spans="1:9" s="148" customFormat="1" ht="30" customHeight="1">
      <c r="A422" s="67" t="s">
        <v>156</v>
      </c>
      <c r="B422" s="152" t="s">
        <v>132</v>
      </c>
      <c r="C422" s="71" t="s">
        <v>1118</v>
      </c>
      <c r="D422" s="70" t="s">
        <v>473</v>
      </c>
      <c r="E422" s="145"/>
      <c r="F422" s="145"/>
      <c r="G422" s="146">
        <v>0.8</v>
      </c>
      <c r="H422" s="146" t="s">
        <v>292</v>
      </c>
      <c r="I422" s="150" t="s">
        <v>292</v>
      </c>
    </row>
    <row r="423" spans="1:9" s="148" customFormat="1" ht="30" customHeight="1">
      <c r="A423" s="67" t="s">
        <v>156</v>
      </c>
      <c r="B423" s="152" t="s">
        <v>132</v>
      </c>
      <c r="C423" s="71" t="s">
        <v>1119</v>
      </c>
      <c r="D423" s="70" t="s">
        <v>475</v>
      </c>
      <c r="E423" s="145"/>
      <c r="F423" s="145"/>
      <c r="G423" s="146">
        <v>0.8</v>
      </c>
      <c r="H423" s="150" t="s">
        <v>292</v>
      </c>
      <c r="I423" s="150" t="s">
        <v>292</v>
      </c>
    </row>
    <row r="424" spans="1:9" s="148" customFormat="1" ht="30" customHeight="1">
      <c r="A424" s="67" t="s">
        <v>156</v>
      </c>
      <c r="B424" s="152" t="s">
        <v>132</v>
      </c>
      <c r="C424" s="71" t="s">
        <v>1120</v>
      </c>
      <c r="D424" s="70" t="s">
        <v>477</v>
      </c>
      <c r="E424" s="145"/>
      <c r="F424" s="145"/>
      <c r="G424" s="146">
        <v>0.8</v>
      </c>
      <c r="H424" s="150" t="s">
        <v>292</v>
      </c>
      <c r="I424" s="150" t="s">
        <v>292</v>
      </c>
    </row>
    <row r="425" spans="1:9" s="148" customFormat="1" ht="30" customHeight="1">
      <c r="A425" s="67" t="s">
        <v>156</v>
      </c>
      <c r="B425" s="152" t="s">
        <v>132</v>
      </c>
      <c r="C425" s="71" t="s">
        <v>1121</v>
      </c>
      <c r="D425" s="70" t="s">
        <v>479</v>
      </c>
      <c r="E425" s="145"/>
      <c r="F425" s="145" t="s">
        <v>289</v>
      </c>
      <c r="G425" s="146">
        <v>0.8</v>
      </c>
      <c r="H425" s="146">
        <v>0.5</v>
      </c>
      <c r="I425" s="146">
        <v>1</v>
      </c>
    </row>
    <row r="426" spans="1:9" s="148" customFormat="1" ht="30" customHeight="1">
      <c r="A426" s="67" t="s">
        <v>156</v>
      </c>
      <c r="B426" s="152" t="s">
        <v>132</v>
      </c>
      <c r="C426" s="71" t="s">
        <v>1122</v>
      </c>
      <c r="D426" s="70" t="s">
        <v>481</v>
      </c>
      <c r="E426" s="145"/>
      <c r="F426" s="145"/>
      <c r="G426" s="146">
        <v>0.8</v>
      </c>
      <c r="H426" s="150" t="s">
        <v>292</v>
      </c>
      <c r="I426" s="150" t="s">
        <v>292</v>
      </c>
    </row>
    <row r="427" spans="1:9" s="148" customFormat="1" ht="30" customHeight="1">
      <c r="A427" s="67" t="s">
        <v>156</v>
      </c>
      <c r="B427" s="152" t="s">
        <v>132</v>
      </c>
      <c r="C427" s="71" t="s">
        <v>1123</v>
      </c>
      <c r="D427" s="70" t="s">
        <v>483</v>
      </c>
      <c r="E427" s="145"/>
      <c r="F427" s="145"/>
      <c r="G427" s="146">
        <v>0.8</v>
      </c>
      <c r="H427" s="150" t="s">
        <v>292</v>
      </c>
      <c r="I427" s="150" t="s">
        <v>292</v>
      </c>
    </row>
    <row r="428" spans="1:9" s="148" customFormat="1" ht="30" customHeight="1">
      <c r="A428" s="67" t="s">
        <v>156</v>
      </c>
      <c r="B428" s="152" t="s">
        <v>132</v>
      </c>
      <c r="C428" s="71" t="s">
        <v>1124</v>
      </c>
      <c r="D428" s="70" t="s">
        <v>487</v>
      </c>
      <c r="E428" s="145"/>
      <c r="F428" s="145" t="s">
        <v>289</v>
      </c>
      <c r="G428" s="146">
        <v>0.8</v>
      </c>
      <c r="H428" s="146">
        <v>0.5</v>
      </c>
      <c r="I428" s="146">
        <v>1</v>
      </c>
    </row>
    <row r="429" spans="1:9" s="148" customFormat="1" ht="30" customHeight="1">
      <c r="A429" s="67" t="s">
        <v>156</v>
      </c>
      <c r="B429" s="152" t="s">
        <v>132</v>
      </c>
      <c r="C429" s="71" t="s">
        <v>1125</v>
      </c>
      <c r="D429" s="70" t="s">
        <v>489</v>
      </c>
      <c r="E429" s="145"/>
      <c r="F429" s="145"/>
      <c r="G429" s="146">
        <v>0.8</v>
      </c>
      <c r="H429" s="150" t="s">
        <v>292</v>
      </c>
      <c r="I429" s="150" t="s">
        <v>292</v>
      </c>
    </row>
    <row r="430" spans="1:9" s="148" customFormat="1" ht="30" customHeight="1">
      <c r="A430" s="67" t="s">
        <v>156</v>
      </c>
      <c r="B430" s="152" t="s">
        <v>132</v>
      </c>
      <c r="C430" s="71" t="s">
        <v>1126</v>
      </c>
      <c r="D430" s="70" t="s">
        <v>491</v>
      </c>
      <c r="E430" s="145"/>
      <c r="F430" s="145"/>
      <c r="G430" s="146">
        <v>0.8</v>
      </c>
      <c r="H430" s="150" t="s">
        <v>292</v>
      </c>
      <c r="I430" s="150" t="s">
        <v>292</v>
      </c>
    </row>
    <row r="431" spans="1:9" s="148" customFormat="1" ht="30" customHeight="1">
      <c r="A431" s="67" t="s">
        <v>156</v>
      </c>
      <c r="B431" s="152" t="s">
        <v>132</v>
      </c>
      <c r="C431" s="71" t="s">
        <v>1127</v>
      </c>
      <c r="D431" s="70" t="s">
        <v>493</v>
      </c>
      <c r="E431" s="145"/>
      <c r="F431" s="145" t="s">
        <v>289</v>
      </c>
      <c r="G431" s="146">
        <v>0.8</v>
      </c>
      <c r="H431" s="146">
        <v>0.5</v>
      </c>
      <c r="I431" s="146">
        <v>1</v>
      </c>
    </row>
    <row r="432" spans="1:9" s="148" customFormat="1" ht="30" customHeight="1">
      <c r="A432" s="67" t="s">
        <v>156</v>
      </c>
      <c r="B432" s="152" t="s">
        <v>132</v>
      </c>
      <c r="C432" s="71" t="s">
        <v>1128</v>
      </c>
      <c r="D432" s="70" t="s">
        <v>495</v>
      </c>
      <c r="E432" s="145"/>
      <c r="F432" s="145"/>
      <c r="G432" s="146">
        <v>0.8</v>
      </c>
      <c r="H432" s="150" t="s">
        <v>292</v>
      </c>
      <c r="I432" s="150" t="s">
        <v>292</v>
      </c>
    </row>
    <row r="433" spans="1:9" s="148" customFormat="1" ht="30" customHeight="1">
      <c r="A433" s="67" t="s">
        <v>156</v>
      </c>
      <c r="B433" s="152" t="s">
        <v>132</v>
      </c>
      <c r="C433" s="71" t="s">
        <v>1129</v>
      </c>
      <c r="D433" s="70" t="s">
        <v>497</v>
      </c>
      <c r="E433" s="145"/>
      <c r="F433" s="145"/>
      <c r="G433" s="146">
        <v>0.8</v>
      </c>
      <c r="H433" s="150" t="s">
        <v>292</v>
      </c>
      <c r="I433" s="150" t="s">
        <v>292</v>
      </c>
    </row>
    <row r="434" spans="1:9" s="148" customFormat="1" ht="30" customHeight="1">
      <c r="A434" s="67" t="s">
        <v>156</v>
      </c>
      <c r="B434" s="152" t="s">
        <v>132</v>
      </c>
      <c r="C434" s="153" t="s">
        <v>1130</v>
      </c>
      <c r="D434" s="154" t="s">
        <v>503</v>
      </c>
      <c r="E434" s="145"/>
      <c r="F434" s="145"/>
      <c r="G434" s="146">
        <v>0.8</v>
      </c>
      <c r="H434" s="146">
        <v>0.5</v>
      </c>
      <c r="I434" s="150" t="s">
        <v>292</v>
      </c>
    </row>
    <row r="435" spans="1:9" s="148" customFormat="1" ht="30" customHeight="1">
      <c r="A435" s="67" t="s">
        <v>156</v>
      </c>
      <c r="B435" s="152" t="s">
        <v>132</v>
      </c>
      <c r="C435" s="71" t="s">
        <v>1131</v>
      </c>
      <c r="D435" s="70" t="s">
        <v>1132</v>
      </c>
      <c r="E435" s="145" t="s">
        <v>295</v>
      </c>
      <c r="F435" s="145"/>
      <c r="G435" s="146">
        <v>0.9</v>
      </c>
      <c r="H435" s="146">
        <v>0.8</v>
      </c>
      <c r="I435" s="151" t="s">
        <v>292</v>
      </c>
    </row>
    <row r="436" spans="1:9" s="148" customFormat="1" ht="30" customHeight="1">
      <c r="A436" s="67" t="s">
        <v>156</v>
      </c>
      <c r="B436" s="152" t="s">
        <v>132</v>
      </c>
      <c r="C436" s="71" t="s">
        <v>1133</v>
      </c>
      <c r="D436" s="70" t="s">
        <v>1134</v>
      </c>
      <c r="E436" s="145"/>
      <c r="F436" s="145"/>
      <c r="G436" s="146">
        <v>0.5</v>
      </c>
      <c r="H436" s="146">
        <v>0.2</v>
      </c>
      <c r="I436" s="151" t="s">
        <v>292</v>
      </c>
    </row>
    <row r="437" spans="1:9" s="148" customFormat="1" ht="30" customHeight="1">
      <c r="A437" s="67" t="s">
        <v>156</v>
      </c>
      <c r="B437" s="152" t="s">
        <v>132</v>
      </c>
      <c r="C437" s="71" t="s">
        <v>1135</v>
      </c>
      <c r="D437" s="70" t="s">
        <v>505</v>
      </c>
      <c r="E437" s="145"/>
      <c r="F437" s="145" t="s">
        <v>338</v>
      </c>
      <c r="G437" s="146">
        <v>1</v>
      </c>
      <c r="H437" s="146">
        <v>1</v>
      </c>
      <c r="I437" s="146">
        <v>1</v>
      </c>
    </row>
    <row r="438" spans="1:9" s="148" customFormat="1" ht="30" customHeight="1">
      <c r="A438" s="67" t="s">
        <v>156</v>
      </c>
      <c r="B438" s="152" t="s">
        <v>132</v>
      </c>
      <c r="C438" s="71" t="s">
        <v>1136</v>
      </c>
      <c r="D438" s="70" t="s">
        <v>507</v>
      </c>
      <c r="E438" s="145"/>
      <c r="F438" s="145" t="s">
        <v>338</v>
      </c>
      <c r="G438" s="146">
        <v>1</v>
      </c>
      <c r="H438" s="146">
        <v>1</v>
      </c>
      <c r="I438" s="146">
        <v>1</v>
      </c>
    </row>
    <row r="439" spans="1:9" s="148" customFormat="1" ht="30" customHeight="1">
      <c r="A439" s="67" t="s">
        <v>156</v>
      </c>
      <c r="B439" s="152" t="s">
        <v>132</v>
      </c>
      <c r="C439" s="71" t="s">
        <v>1137</v>
      </c>
      <c r="D439" s="70" t="s">
        <v>134</v>
      </c>
      <c r="E439" s="145"/>
      <c r="F439" s="145" t="s">
        <v>338</v>
      </c>
      <c r="G439" s="146">
        <v>1</v>
      </c>
      <c r="H439" s="146">
        <v>1</v>
      </c>
      <c r="I439" s="146">
        <v>1</v>
      </c>
    </row>
    <row r="440" spans="1:9" s="148" customFormat="1" ht="30" customHeight="1">
      <c r="A440" s="67" t="s">
        <v>156</v>
      </c>
      <c r="B440" s="152" t="s">
        <v>132</v>
      </c>
      <c r="C440" s="71" t="s">
        <v>157</v>
      </c>
      <c r="D440" s="70" t="s">
        <v>136</v>
      </c>
      <c r="E440" s="145"/>
      <c r="F440" s="145" t="s">
        <v>338</v>
      </c>
      <c r="G440" s="146">
        <v>1</v>
      </c>
      <c r="H440" s="146">
        <v>1</v>
      </c>
      <c r="I440" s="146">
        <v>1</v>
      </c>
    </row>
    <row r="441" spans="1:9" s="148" customFormat="1" ht="30" customHeight="1">
      <c r="A441" s="67" t="s">
        <v>156</v>
      </c>
      <c r="B441" s="152" t="s">
        <v>132</v>
      </c>
      <c r="C441" s="71" t="s">
        <v>158</v>
      </c>
      <c r="D441" s="70" t="s">
        <v>138</v>
      </c>
      <c r="E441" s="145"/>
      <c r="F441" s="145" t="s">
        <v>338</v>
      </c>
      <c r="G441" s="146">
        <v>1</v>
      </c>
      <c r="H441" s="146">
        <v>1</v>
      </c>
      <c r="I441" s="146">
        <v>1</v>
      </c>
    </row>
    <row r="442" spans="1:9" s="148" customFormat="1" ht="30" customHeight="1">
      <c r="A442" s="67" t="s">
        <v>156</v>
      </c>
      <c r="B442" s="152" t="s">
        <v>132</v>
      </c>
      <c r="C442" s="71" t="s">
        <v>1138</v>
      </c>
      <c r="D442" s="70" t="s">
        <v>140</v>
      </c>
      <c r="E442" s="145"/>
      <c r="F442" s="145" t="s">
        <v>338</v>
      </c>
      <c r="G442" s="146">
        <v>1</v>
      </c>
      <c r="H442" s="146">
        <v>1</v>
      </c>
      <c r="I442" s="146">
        <v>1</v>
      </c>
    </row>
    <row r="443" spans="1:9" s="148" customFormat="1" ht="30" customHeight="1">
      <c r="A443" s="67" t="s">
        <v>156</v>
      </c>
      <c r="B443" s="152" t="s">
        <v>132</v>
      </c>
      <c r="C443" s="71" t="s">
        <v>159</v>
      </c>
      <c r="D443" s="70" t="s">
        <v>142</v>
      </c>
      <c r="E443" s="145"/>
      <c r="F443" s="145" t="s">
        <v>338</v>
      </c>
      <c r="G443" s="146">
        <v>1</v>
      </c>
      <c r="H443" s="146">
        <v>1</v>
      </c>
      <c r="I443" s="146">
        <v>1</v>
      </c>
    </row>
    <row r="444" spans="1:9" s="148" customFormat="1" ht="30" customHeight="1">
      <c r="A444" s="67" t="s">
        <v>156</v>
      </c>
      <c r="B444" s="152" t="s">
        <v>132</v>
      </c>
      <c r="C444" s="71" t="s">
        <v>1139</v>
      </c>
      <c r="D444" s="70" t="s">
        <v>508</v>
      </c>
      <c r="E444" s="145"/>
      <c r="F444" s="145" t="s">
        <v>338</v>
      </c>
      <c r="G444" s="146">
        <v>1</v>
      </c>
      <c r="H444" s="146">
        <v>1</v>
      </c>
      <c r="I444" s="146">
        <v>1</v>
      </c>
    </row>
    <row r="445" spans="1:9" s="148" customFormat="1" ht="30" customHeight="1">
      <c r="A445" s="67" t="s">
        <v>156</v>
      </c>
      <c r="B445" s="152" t="s">
        <v>132</v>
      </c>
      <c r="C445" s="71" t="s">
        <v>1140</v>
      </c>
      <c r="D445" s="70" t="s">
        <v>145</v>
      </c>
      <c r="E445" s="145"/>
      <c r="F445" s="145" t="s">
        <v>338</v>
      </c>
      <c r="G445" s="146">
        <v>1</v>
      </c>
      <c r="H445" s="146">
        <v>1</v>
      </c>
      <c r="I445" s="146">
        <v>1</v>
      </c>
    </row>
    <row r="446" spans="1:9" s="148" customFormat="1" ht="30" customHeight="1">
      <c r="A446" s="67" t="s">
        <v>156</v>
      </c>
      <c r="B446" s="152" t="s">
        <v>132</v>
      </c>
      <c r="C446" s="71" t="s">
        <v>160</v>
      </c>
      <c r="D446" s="70" t="s">
        <v>147</v>
      </c>
      <c r="E446" s="145"/>
      <c r="F446" s="145" t="s">
        <v>338</v>
      </c>
      <c r="G446" s="146">
        <v>1</v>
      </c>
      <c r="H446" s="146">
        <v>1</v>
      </c>
      <c r="I446" s="146">
        <v>1</v>
      </c>
    </row>
    <row r="447" spans="1:9" s="148" customFormat="1" ht="30" customHeight="1">
      <c r="A447" s="67" t="s">
        <v>156</v>
      </c>
      <c r="B447" s="68" t="s">
        <v>132</v>
      </c>
      <c r="C447" s="71" t="s">
        <v>161</v>
      </c>
      <c r="D447" s="70" t="s">
        <v>149</v>
      </c>
      <c r="E447" s="145"/>
      <c r="F447" s="145" t="s">
        <v>338</v>
      </c>
      <c r="G447" s="146">
        <v>1</v>
      </c>
      <c r="H447" s="146">
        <v>1</v>
      </c>
      <c r="I447" s="146">
        <v>1</v>
      </c>
    </row>
    <row r="448" spans="1:9" s="148" customFormat="1" ht="30" customHeight="1">
      <c r="A448" s="67" t="s">
        <v>156</v>
      </c>
      <c r="B448" s="68" t="s">
        <v>132</v>
      </c>
      <c r="C448" s="71" t="s">
        <v>162</v>
      </c>
      <c r="D448" s="70" t="s">
        <v>151</v>
      </c>
      <c r="E448" s="145"/>
      <c r="F448" s="145" t="s">
        <v>338</v>
      </c>
      <c r="G448" s="146">
        <v>1</v>
      </c>
      <c r="H448" s="146">
        <v>1</v>
      </c>
      <c r="I448" s="146">
        <v>1</v>
      </c>
    </row>
    <row r="449" spans="1:9" s="148" customFormat="1" ht="30" customHeight="1">
      <c r="A449" s="67" t="s">
        <v>156</v>
      </c>
      <c r="B449" s="68" t="s">
        <v>132</v>
      </c>
      <c r="C449" s="71" t="s">
        <v>163</v>
      </c>
      <c r="D449" s="70" t="s">
        <v>153</v>
      </c>
      <c r="E449" s="145"/>
      <c r="F449" s="145" t="s">
        <v>338</v>
      </c>
      <c r="G449" s="146">
        <v>1</v>
      </c>
      <c r="H449" s="146">
        <v>1</v>
      </c>
      <c r="I449" s="146">
        <v>1</v>
      </c>
    </row>
    <row r="450" spans="1:9" s="148" customFormat="1" ht="30" customHeight="1">
      <c r="A450" s="67" t="s">
        <v>156</v>
      </c>
      <c r="B450" s="68" t="s">
        <v>132</v>
      </c>
      <c r="C450" s="71" t="s">
        <v>164</v>
      </c>
      <c r="D450" s="70" t="s">
        <v>154</v>
      </c>
      <c r="E450" s="145"/>
      <c r="F450" s="145" t="s">
        <v>338</v>
      </c>
      <c r="G450" s="146">
        <v>1</v>
      </c>
      <c r="H450" s="146">
        <v>1</v>
      </c>
      <c r="I450" s="146">
        <v>1</v>
      </c>
    </row>
    <row r="451" spans="1:9" s="148" customFormat="1" ht="30" customHeight="1">
      <c r="A451" s="67" t="s">
        <v>156</v>
      </c>
      <c r="B451" s="68" t="s">
        <v>132</v>
      </c>
      <c r="C451" s="71" t="s">
        <v>1141</v>
      </c>
      <c r="D451" s="70" t="s">
        <v>511</v>
      </c>
      <c r="E451" s="145"/>
      <c r="F451" s="145" t="s">
        <v>338</v>
      </c>
      <c r="G451" s="146">
        <v>1</v>
      </c>
      <c r="H451" s="146">
        <v>1</v>
      </c>
      <c r="I451" s="146">
        <v>1</v>
      </c>
    </row>
    <row r="452" spans="1:9" s="148" customFormat="1" ht="30" customHeight="1">
      <c r="A452" s="67" t="s">
        <v>156</v>
      </c>
      <c r="B452" s="68" t="s">
        <v>132</v>
      </c>
      <c r="C452" s="71" t="s">
        <v>1142</v>
      </c>
      <c r="D452" s="70" t="s">
        <v>513</v>
      </c>
      <c r="E452" s="145"/>
      <c r="F452" s="145" t="s">
        <v>338</v>
      </c>
      <c r="G452" s="146">
        <v>1</v>
      </c>
      <c r="H452" s="146">
        <v>1</v>
      </c>
      <c r="I452" s="146">
        <v>1</v>
      </c>
    </row>
    <row r="453" spans="1:9" s="148" customFormat="1" ht="30" customHeight="1">
      <c r="A453" s="67" t="s">
        <v>156</v>
      </c>
      <c r="B453" s="68" t="s">
        <v>132</v>
      </c>
      <c r="C453" s="71" t="s">
        <v>1143</v>
      </c>
      <c r="D453" s="70" t="s">
        <v>515</v>
      </c>
      <c r="E453" s="145"/>
      <c r="F453" s="145" t="s">
        <v>338</v>
      </c>
      <c r="G453" s="146">
        <v>1</v>
      </c>
      <c r="H453" s="146">
        <v>1</v>
      </c>
      <c r="I453" s="146">
        <v>1</v>
      </c>
    </row>
    <row r="454" spans="1:9" s="148" customFormat="1" ht="30" customHeight="1">
      <c r="A454" s="67" t="s">
        <v>156</v>
      </c>
      <c r="B454" s="68" t="s">
        <v>132</v>
      </c>
      <c r="C454" s="71" t="s">
        <v>1144</v>
      </c>
      <c r="D454" s="70" t="s">
        <v>517</v>
      </c>
      <c r="E454" s="145"/>
      <c r="F454" s="145" t="s">
        <v>338</v>
      </c>
      <c r="G454" s="146">
        <v>1</v>
      </c>
      <c r="H454" s="146">
        <v>1</v>
      </c>
      <c r="I454" s="146">
        <v>1</v>
      </c>
    </row>
    <row r="455" spans="1:9" s="148" customFormat="1" ht="30" customHeight="1">
      <c r="A455" s="67" t="s">
        <v>156</v>
      </c>
      <c r="B455" s="68" t="s">
        <v>132</v>
      </c>
      <c r="C455" s="71" t="s">
        <v>1145</v>
      </c>
      <c r="D455" s="70" t="s">
        <v>519</v>
      </c>
      <c r="E455" s="145"/>
      <c r="F455" s="145" t="s">
        <v>338</v>
      </c>
      <c r="G455" s="146">
        <v>1</v>
      </c>
      <c r="H455" s="146">
        <v>1</v>
      </c>
      <c r="I455" s="146">
        <v>1</v>
      </c>
    </row>
    <row r="456" spans="1:9" s="148" customFormat="1" ht="30" customHeight="1">
      <c r="A456" s="67" t="s">
        <v>156</v>
      </c>
      <c r="B456" s="68" t="s">
        <v>132</v>
      </c>
      <c r="C456" s="71" t="s">
        <v>1146</v>
      </c>
      <c r="D456" s="70" t="s">
        <v>521</v>
      </c>
      <c r="E456" s="145"/>
      <c r="F456" s="145" t="s">
        <v>338</v>
      </c>
      <c r="G456" s="146">
        <v>1</v>
      </c>
      <c r="H456" s="146">
        <v>1</v>
      </c>
      <c r="I456" s="146">
        <v>1</v>
      </c>
    </row>
    <row r="457" spans="1:9" s="148" customFormat="1" ht="30" customHeight="1">
      <c r="A457" s="67" t="s">
        <v>156</v>
      </c>
      <c r="B457" s="68" t="s">
        <v>132</v>
      </c>
      <c r="C457" s="71" t="s">
        <v>1147</v>
      </c>
      <c r="D457" s="70" t="s">
        <v>523</v>
      </c>
      <c r="E457" s="145"/>
      <c r="F457" s="145" t="s">
        <v>338</v>
      </c>
      <c r="G457" s="146">
        <v>1</v>
      </c>
      <c r="H457" s="146">
        <v>1</v>
      </c>
      <c r="I457" s="146">
        <v>1</v>
      </c>
    </row>
    <row r="458" spans="1:9" s="148" customFormat="1" ht="30" customHeight="1">
      <c r="A458" s="67" t="s">
        <v>1148</v>
      </c>
      <c r="B458" s="152" t="s">
        <v>171</v>
      </c>
      <c r="C458" s="71" t="s">
        <v>1149</v>
      </c>
      <c r="D458" s="70" t="s">
        <v>1150</v>
      </c>
      <c r="E458" s="145"/>
      <c r="F458" s="145"/>
      <c r="G458" s="146">
        <v>0.8</v>
      </c>
      <c r="H458" s="146">
        <v>0.2</v>
      </c>
      <c r="I458" s="150" t="s">
        <v>292</v>
      </c>
    </row>
    <row r="459" spans="1:9" s="148" customFormat="1" ht="30" customHeight="1">
      <c r="A459" s="67" t="s">
        <v>1148</v>
      </c>
      <c r="B459" s="152" t="s">
        <v>171</v>
      </c>
      <c r="C459" s="71" t="s">
        <v>1151</v>
      </c>
      <c r="D459" s="70" t="s">
        <v>1152</v>
      </c>
      <c r="E459" s="145"/>
      <c r="F459" s="145"/>
      <c r="G459" s="146">
        <v>0.7</v>
      </c>
      <c r="H459" s="146">
        <v>0.2</v>
      </c>
      <c r="I459" s="150" t="s">
        <v>292</v>
      </c>
    </row>
    <row r="460" spans="1:9" s="148" customFormat="1" ht="30" customHeight="1">
      <c r="A460" s="67" t="s">
        <v>1148</v>
      </c>
      <c r="B460" s="152" t="s">
        <v>171</v>
      </c>
      <c r="C460" s="71" t="s">
        <v>1153</v>
      </c>
      <c r="D460" s="70" t="s">
        <v>1154</v>
      </c>
      <c r="E460" s="145"/>
      <c r="F460" s="145"/>
      <c r="G460" s="146">
        <v>0.5</v>
      </c>
      <c r="H460" s="146">
        <v>0.2</v>
      </c>
      <c r="I460" s="150" t="s">
        <v>292</v>
      </c>
    </row>
    <row r="461" spans="1:9" s="148" customFormat="1" ht="30" customHeight="1">
      <c r="A461" s="67" t="s">
        <v>1148</v>
      </c>
      <c r="B461" s="152" t="s">
        <v>171</v>
      </c>
      <c r="C461" s="71" t="s">
        <v>1155</v>
      </c>
      <c r="D461" s="70" t="s">
        <v>1156</v>
      </c>
      <c r="E461" s="145"/>
      <c r="F461" s="145"/>
      <c r="G461" s="146">
        <v>0.5</v>
      </c>
      <c r="H461" s="146">
        <v>0.2</v>
      </c>
      <c r="I461" s="150" t="s">
        <v>292</v>
      </c>
    </row>
    <row r="462" spans="1:9" s="148" customFormat="1" ht="30" customHeight="1">
      <c r="A462" s="67" t="s">
        <v>1148</v>
      </c>
      <c r="B462" s="152" t="s">
        <v>171</v>
      </c>
      <c r="C462" s="71" t="s">
        <v>1157</v>
      </c>
      <c r="D462" s="70" t="s">
        <v>534</v>
      </c>
      <c r="E462" s="145" t="s">
        <v>295</v>
      </c>
      <c r="F462" s="145" t="s">
        <v>289</v>
      </c>
      <c r="G462" s="146">
        <v>1</v>
      </c>
      <c r="H462" s="146">
        <v>0.9</v>
      </c>
      <c r="I462" s="146">
        <v>1</v>
      </c>
    </row>
    <row r="463" spans="1:9" s="148" customFormat="1" ht="30" customHeight="1">
      <c r="A463" s="67" t="s">
        <v>1148</v>
      </c>
      <c r="B463" s="152" t="s">
        <v>171</v>
      </c>
      <c r="C463" s="71" t="s">
        <v>1158</v>
      </c>
      <c r="D463" s="70" t="s">
        <v>536</v>
      </c>
      <c r="E463" s="145" t="s">
        <v>295</v>
      </c>
      <c r="F463" s="145" t="s">
        <v>289</v>
      </c>
      <c r="G463" s="146">
        <v>1</v>
      </c>
      <c r="H463" s="146">
        <v>0.9</v>
      </c>
      <c r="I463" s="146">
        <v>1</v>
      </c>
    </row>
    <row r="464" spans="1:9" s="148" customFormat="1" ht="30" customHeight="1">
      <c r="A464" s="67" t="s">
        <v>1148</v>
      </c>
      <c r="B464" s="152" t="s">
        <v>171</v>
      </c>
      <c r="C464" s="71" t="s">
        <v>1159</v>
      </c>
      <c r="D464" s="70" t="s">
        <v>538</v>
      </c>
      <c r="E464" s="145" t="s">
        <v>295</v>
      </c>
      <c r="F464" s="145"/>
      <c r="G464" s="146">
        <v>0.9</v>
      </c>
      <c r="H464" s="146">
        <v>0.8</v>
      </c>
      <c r="I464" s="151" t="s">
        <v>292</v>
      </c>
    </row>
    <row r="465" spans="1:9" s="148" customFormat="1" ht="30" customHeight="1">
      <c r="A465" s="67" t="s">
        <v>1148</v>
      </c>
      <c r="B465" s="152" t="s">
        <v>171</v>
      </c>
      <c r="C465" s="71" t="s">
        <v>1160</v>
      </c>
      <c r="D465" s="70" t="s">
        <v>540</v>
      </c>
      <c r="E465" s="145" t="s">
        <v>295</v>
      </c>
      <c r="F465" s="145"/>
      <c r="G465" s="146">
        <v>0.9</v>
      </c>
      <c r="H465" s="146">
        <v>0.8</v>
      </c>
      <c r="I465" s="151" t="s">
        <v>292</v>
      </c>
    </row>
    <row r="466" spans="1:9" s="148" customFormat="1" ht="30" customHeight="1">
      <c r="A466" s="67" t="s">
        <v>1148</v>
      </c>
      <c r="B466" s="152" t="s">
        <v>171</v>
      </c>
      <c r="C466" s="71" t="s">
        <v>1161</v>
      </c>
      <c r="D466" s="70" t="s">
        <v>1162</v>
      </c>
      <c r="E466" s="145" t="s">
        <v>295</v>
      </c>
      <c r="F466" s="145"/>
      <c r="G466" s="146">
        <v>0.9</v>
      </c>
      <c r="H466" s="146">
        <v>0.8</v>
      </c>
      <c r="I466" s="151" t="s">
        <v>292</v>
      </c>
    </row>
    <row r="467" spans="1:9" s="148" customFormat="1" ht="30" customHeight="1">
      <c r="A467" s="67" t="s">
        <v>1148</v>
      </c>
      <c r="B467" s="152" t="s">
        <v>171</v>
      </c>
      <c r="C467" s="71" t="s">
        <v>1163</v>
      </c>
      <c r="D467" s="70" t="s">
        <v>542</v>
      </c>
      <c r="E467" s="145" t="s">
        <v>295</v>
      </c>
      <c r="F467" s="145" t="s">
        <v>289</v>
      </c>
      <c r="G467" s="146">
        <v>1</v>
      </c>
      <c r="H467" s="146">
        <v>0.9</v>
      </c>
      <c r="I467" s="146">
        <v>1</v>
      </c>
    </row>
    <row r="468" spans="1:9" s="148" customFormat="1" ht="30" customHeight="1">
      <c r="A468" s="67" t="s">
        <v>1164</v>
      </c>
      <c r="B468" s="152" t="s">
        <v>172</v>
      </c>
      <c r="C468" s="71" t="s">
        <v>1165</v>
      </c>
      <c r="D468" s="70" t="s">
        <v>547</v>
      </c>
      <c r="E468" s="145" t="s">
        <v>295</v>
      </c>
      <c r="F468" s="145" t="s">
        <v>289</v>
      </c>
      <c r="G468" s="146">
        <v>1</v>
      </c>
      <c r="H468" s="146">
        <v>0.9</v>
      </c>
      <c r="I468" s="146">
        <v>1</v>
      </c>
    </row>
    <row r="469" spans="1:9" s="148" customFormat="1" ht="30" customHeight="1">
      <c r="A469" s="67" t="s">
        <v>1164</v>
      </c>
      <c r="B469" s="152" t="s">
        <v>172</v>
      </c>
      <c r="C469" s="71" t="s">
        <v>1166</v>
      </c>
      <c r="D469" s="70" t="s">
        <v>549</v>
      </c>
      <c r="E469" s="145" t="s">
        <v>295</v>
      </c>
      <c r="F469" s="145" t="s">
        <v>289</v>
      </c>
      <c r="G469" s="146">
        <v>1</v>
      </c>
      <c r="H469" s="146">
        <v>0.9</v>
      </c>
      <c r="I469" s="146">
        <v>1</v>
      </c>
    </row>
    <row r="470" spans="1:9" s="148" customFormat="1" ht="30" customHeight="1">
      <c r="A470" s="67" t="s">
        <v>1164</v>
      </c>
      <c r="B470" s="152" t="s">
        <v>172</v>
      </c>
      <c r="C470" s="71" t="s">
        <v>1167</v>
      </c>
      <c r="D470" s="70" t="s">
        <v>551</v>
      </c>
      <c r="E470" s="145" t="s">
        <v>295</v>
      </c>
      <c r="F470" s="145" t="s">
        <v>289</v>
      </c>
      <c r="G470" s="146">
        <v>1</v>
      </c>
      <c r="H470" s="146">
        <v>0.9</v>
      </c>
      <c r="I470" s="146">
        <v>1</v>
      </c>
    </row>
    <row r="471" spans="1:9" s="148" customFormat="1" ht="30" customHeight="1">
      <c r="A471" s="67" t="s">
        <v>1164</v>
      </c>
      <c r="B471" s="152" t="s">
        <v>172</v>
      </c>
      <c r="C471" s="71" t="s">
        <v>1168</v>
      </c>
      <c r="D471" s="70" t="s">
        <v>553</v>
      </c>
      <c r="E471" s="145" t="s">
        <v>295</v>
      </c>
      <c r="F471" s="145" t="s">
        <v>289</v>
      </c>
      <c r="G471" s="146">
        <v>1</v>
      </c>
      <c r="H471" s="146">
        <v>0.9</v>
      </c>
      <c r="I471" s="146">
        <v>1</v>
      </c>
    </row>
    <row r="472" spans="1:9" s="148" customFormat="1" ht="30" customHeight="1">
      <c r="A472" s="67" t="s">
        <v>1164</v>
      </c>
      <c r="B472" s="152" t="s">
        <v>172</v>
      </c>
      <c r="C472" s="71" t="s">
        <v>1169</v>
      </c>
      <c r="D472" s="70" t="s">
        <v>555</v>
      </c>
      <c r="E472" s="145" t="s">
        <v>295</v>
      </c>
      <c r="F472" s="145" t="s">
        <v>289</v>
      </c>
      <c r="G472" s="146">
        <v>1</v>
      </c>
      <c r="H472" s="146">
        <v>0.9</v>
      </c>
      <c r="I472" s="146">
        <v>1</v>
      </c>
    </row>
    <row r="473" spans="1:9" s="148" customFormat="1" ht="30" customHeight="1">
      <c r="A473" s="67" t="s">
        <v>1164</v>
      </c>
      <c r="B473" s="152" t="s">
        <v>172</v>
      </c>
      <c r="C473" s="71" t="s">
        <v>1170</v>
      </c>
      <c r="D473" s="70" t="s">
        <v>1171</v>
      </c>
      <c r="E473" s="145" t="s">
        <v>295</v>
      </c>
      <c r="F473" s="145" t="s">
        <v>289</v>
      </c>
      <c r="G473" s="146">
        <v>1</v>
      </c>
      <c r="H473" s="146">
        <v>0.9</v>
      </c>
      <c r="I473" s="146">
        <v>1</v>
      </c>
    </row>
    <row r="474" spans="1:9" s="148" customFormat="1" ht="30" customHeight="1">
      <c r="A474" s="67" t="s">
        <v>1164</v>
      </c>
      <c r="B474" s="152" t="s">
        <v>172</v>
      </c>
      <c r="C474" s="71" t="s">
        <v>1172</v>
      </c>
      <c r="D474" s="70" t="s">
        <v>1173</v>
      </c>
      <c r="E474" s="145"/>
      <c r="F474" s="145"/>
      <c r="G474" s="146">
        <v>0.5</v>
      </c>
      <c r="H474" s="146">
        <v>0.2</v>
      </c>
      <c r="I474" s="150" t="s">
        <v>292</v>
      </c>
    </row>
    <row r="475" spans="1:9" s="148" customFormat="1" ht="30" customHeight="1">
      <c r="A475" s="67" t="s">
        <v>1164</v>
      </c>
      <c r="B475" s="152" t="s">
        <v>172</v>
      </c>
      <c r="C475" s="71" t="s">
        <v>1174</v>
      </c>
      <c r="D475" s="70" t="s">
        <v>1175</v>
      </c>
      <c r="E475" s="145"/>
      <c r="F475" s="145"/>
      <c r="G475" s="146">
        <v>0.5</v>
      </c>
      <c r="H475" s="146">
        <v>0.2</v>
      </c>
      <c r="I475" s="150" t="s">
        <v>292</v>
      </c>
    </row>
    <row r="476" spans="1:9" s="148" customFormat="1" ht="30" customHeight="1">
      <c r="A476" s="67" t="s">
        <v>1164</v>
      </c>
      <c r="B476" s="152" t="s">
        <v>172</v>
      </c>
      <c r="C476" s="71" t="s">
        <v>1176</v>
      </c>
      <c r="D476" s="70" t="s">
        <v>557</v>
      </c>
      <c r="E476" s="145" t="s">
        <v>295</v>
      </c>
      <c r="F476" s="145" t="s">
        <v>289</v>
      </c>
      <c r="G476" s="146">
        <v>1</v>
      </c>
      <c r="H476" s="146">
        <v>0.9</v>
      </c>
      <c r="I476" s="146">
        <v>1</v>
      </c>
    </row>
    <row r="477" spans="1:9" s="148" customFormat="1" ht="30" customHeight="1">
      <c r="A477" s="67" t="s">
        <v>1164</v>
      </c>
      <c r="B477" s="152" t="s">
        <v>172</v>
      </c>
      <c r="C477" s="71" t="s">
        <v>1177</v>
      </c>
      <c r="D477" s="70" t="s">
        <v>559</v>
      </c>
      <c r="E477" s="145" t="s">
        <v>295</v>
      </c>
      <c r="F477" s="145" t="s">
        <v>289</v>
      </c>
      <c r="G477" s="146">
        <v>1</v>
      </c>
      <c r="H477" s="146">
        <v>0.9</v>
      </c>
      <c r="I477" s="146">
        <v>1</v>
      </c>
    </row>
    <row r="478" spans="1:9" s="148" customFormat="1" ht="30" customHeight="1">
      <c r="A478" s="67" t="s">
        <v>1178</v>
      </c>
      <c r="B478" s="152" t="s">
        <v>561</v>
      </c>
      <c r="C478" s="71" t="s">
        <v>1179</v>
      </c>
      <c r="D478" s="70" t="s">
        <v>1180</v>
      </c>
      <c r="E478" s="145"/>
      <c r="F478" s="145"/>
      <c r="G478" s="146">
        <v>0.5</v>
      </c>
      <c r="H478" s="146">
        <v>0.2</v>
      </c>
      <c r="I478" s="150" t="s">
        <v>292</v>
      </c>
    </row>
    <row r="479" spans="1:9" s="148" customFormat="1" ht="30" customHeight="1">
      <c r="A479" s="67" t="s">
        <v>1178</v>
      </c>
      <c r="B479" s="152" t="s">
        <v>561</v>
      </c>
      <c r="C479" s="71" t="s">
        <v>1181</v>
      </c>
      <c r="D479" s="70" t="s">
        <v>1182</v>
      </c>
      <c r="E479" s="145"/>
      <c r="F479" s="145"/>
      <c r="G479" s="146">
        <v>0.5</v>
      </c>
      <c r="H479" s="146">
        <v>0.2</v>
      </c>
      <c r="I479" s="150" t="s">
        <v>292</v>
      </c>
    </row>
    <row r="480" spans="1:9" s="148" customFormat="1" ht="30" customHeight="1">
      <c r="A480" s="67" t="s">
        <v>1178</v>
      </c>
      <c r="B480" s="152" t="s">
        <v>561</v>
      </c>
      <c r="C480" s="71" t="s">
        <v>1183</v>
      </c>
      <c r="D480" s="70" t="s">
        <v>1184</v>
      </c>
      <c r="E480" s="145"/>
      <c r="F480" s="145"/>
      <c r="G480" s="146">
        <v>0.8</v>
      </c>
      <c r="H480" s="146">
        <v>0.2</v>
      </c>
      <c r="I480" s="150" t="s">
        <v>292</v>
      </c>
    </row>
    <row r="481" spans="1:9" s="148" customFormat="1" ht="30" customHeight="1">
      <c r="A481" s="67" t="s">
        <v>1178</v>
      </c>
      <c r="B481" s="152" t="s">
        <v>561</v>
      </c>
      <c r="C481" s="71" t="s">
        <v>1185</v>
      </c>
      <c r="D481" s="70" t="s">
        <v>1186</v>
      </c>
      <c r="E481" s="145"/>
      <c r="F481" s="145"/>
      <c r="G481" s="146">
        <v>0.5</v>
      </c>
      <c r="H481" s="146">
        <v>0.2</v>
      </c>
      <c r="I481" s="150" t="s">
        <v>292</v>
      </c>
    </row>
    <row r="482" spans="1:9" s="148" customFormat="1" ht="30" customHeight="1">
      <c r="A482" s="67" t="s">
        <v>1187</v>
      </c>
      <c r="B482" s="152" t="s">
        <v>567</v>
      </c>
      <c r="C482" s="71" t="s">
        <v>1188</v>
      </c>
      <c r="D482" s="70" t="s">
        <v>1189</v>
      </c>
      <c r="E482" s="145"/>
      <c r="F482" s="145"/>
      <c r="G482" s="146">
        <v>0.6</v>
      </c>
      <c r="H482" s="146">
        <v>0.2</v>
      </c>
      <c r="I482" s="150" t="s">
        <v>292</v>
      </c>
    </row>
    <row r="483" spans="1:9" s="148" customFormat="1" ht="30" customHeight="1">
      <c r="A483" s="67" t="s">
        <v>1187</v>
      </c>
      <c r="B483" s="152" t="s">
        <v>567</v>
      </c>
      <c r="C483" s="71" t="s">
        <v>1190</v>
      </c>
      <c r="D483" s="70" t="s">
        <v>1191</v>
      </c>
      <c r="E483" s="145"/>
      <c r="F483" s="145"/>
      <c r="G483" s="146">
        <v>0.5</v>
      </c>
      <c r="H483" s="146">
        <v>0.2</v>
      </c>
      <c r="I483" s="150" t="s">
        <v>461</v>
      </c>
    </row>
    <row r="484" spans="1:9" s="148" customFormat="1" ht="30" customHeight="1">
      <c r="A484" s="67" t="s">
        <v>1187</v>
      </c>
      <c r="B484" s="152" t="s">
        <v>567</v>
      </c>
      <c r="C484" s="71" t="s">
        <v>1192</v>
      </c>
      <c r="D484" s="70" t="s">
        <v>1193</v>
      </c>
      <c r="E484" s="145"/>
      <c r="F484" s="145"/>
      <c r="G484" s="146">
        <v>0.5</v>
      </c>
      <c r="H484" s="146">
        <v>0.2</v>
      </c>
      <c r="I484" s="150" t="s">
        <v>292</v>
      </c>
    </row>
    <row r="485" spans="1:9" s="148" customFormat="1" ht="30" customHeight="1">
      <c r="A485" s="67" t="s">
        <v>1187</v>
      </c>
      <c r="B485" s="152" t="s">
        <v>567</v>
      </c>
      <c r="C485" s="71" t="s">
        <v>1194</v>
      </c>
      <c r="D485" s="70" t="s">
        <v>1195</v>
      </c>
      <c r="E485" s="145"/>
      <c r="F485" s="145"/>
      <c r="G485" s="146">
        <v>0.8</v>
      </c>
      <c r="H485" s="146">
        <v>0.2</v>
      </c>
      <c r="I485" s="150" t="s">
        <v>292</v>
      </c>
    </row>
    <row r="486" spans="1:9" s="148" customFormat="1" ht="30" customHeight="1">
      <c r="A486" s="67" t="s">
        <v>1187</v>
      </c>
      <c r="B486" s="152" t="s">
        <v>567</v>
      </c>
      <c r="C486" s="71" t="s">
        <v>1196</v>
      </c>
      <c r="D486" s="70" t="s">
        <v>1197</v>
      </c>
      <c r="E486" s="145"/>
      <c r="F486" s="145"/>
      <c r="G486" s="146">
        <v>0.5</v>
      </c>
      <c r="H486" s="146">
        <v>0.2</v>
      </c>
      <c r="I486" s="150" t="s">
        <v>292</v>
      </c>
    </row>
    <row r="487" spans="1:9" s="148" customFormat="1" ht="30" customHeight="1">
      <c r="A487" s="67" t="s">
        <v>1187</v>
      </c>
      <c r="B487" s="152" t="s">
        <v>567</v>
      </c>
      <c r="C487" s="71" t="s">
        <v>1198</v>
      </c>
      <c r="D487" s="70" t="s">
        <v>1199</v>
      </c>
      <c r="E487" s="145"/>
      <c r="F487" s="145"/>
      <c r="G487" s="146">
        <v>0.5</v>
      </c>
      <c r="H487" s="146">
        <v>0.2</v>
      </c>
      <c r="I487" s="150" t="s">
        <v>292</v>
      </c>
    </row>
    <row r="488" spans="1:9" s="148" customFormat="1" ht="30" customHeight="1">
      <c r="A488" s="67" t="s">
        <v>1200</v>
      </c>
      <c r="B488" s="152" t="s">
        <v>571</v>
      </c>
      <c r="C488" s="71" t="s">
        <v>1201</v>
      </c>
      <c r="D488" s="70" t="s">
        <v>1202</v>
      </c>
      <c r="E488" s="145"/>
      <c r="F488" s="145"/>
      <c r="G488" s="146">
        <v>0.5</v>
      </c>
      <c r="H488" s="146">
        <v>0.2</v>
      </c>
      <c r="I488" s="150" t="s">
        <v>292</v>
      </c>
    </row>
    <row r="489" spans="1:9" s="148" customFormat="1" ht="30" customHeight="1">
      <c r="A489" s="67" t="s">
        <v>1200</v>
      </c>
      <c r="B489" s="152" t="s">
        <v>571</v>
      </c>
      <c r="C489" s="71" t="s">
        <v>1203</v>
      </c>
      <c r="D489" s="70" t="s">
        <v>1204</v>
      </c>
      <c r="E489" s="145"/>
      <c r="F489" s="145"/>
      <c r="G489" s="146">
        <v>0.5</v>
      </c>
      <c r="H489" s="146">
        <v>0.2</v>
      </c>
      <c r="I489" s="150" t="s">
        <v>292</v>
      </c>
    </row>
    <row r="490" spans="1:9" s="148" customFormat="1" ht="30" customHeight="1">
      <c r="A490" s="67" t="s">
        <v>1200</v>
      </c>
      <c r="B490" s="152" t="s">
        <v>571</v>
      </c>
      <c r="C490" s="71" t="s">
        <v>1205</v>
      </c>
      <c r="D490" s="70" t="s">
        <v>1206</v>
      </c>
      <c r="E490" s="145"/>
      <c r="F490" s="145"/>
      <c r="G490" s="146">
        <v>0.5</v>
      </c>
      <c r="H490" s="146">
        <v>0.2</v>
      </c>
      <c r="I490" s="150" t="s">
        <v>292</v>
      </c>
    </row>
    <row r="491" spans="1:9" s="148" customFormat="1" ht="30" customHeight="1">
      <c r="A491" s="67" t="s">
        <v>1200</v>
      </c>
      <c r="B491" s="152" t="s">
        <v>571</v>
      </c>
      <c r="C491" s="71" t="s">
        <v>1207</v>
      </c>
      <c r="D491" s="70" t="s">
        <v>1208</v>
      </c>
      <c r="E491" s="145" t="s">
        <v>295</v>
      </c>
      <c r="F491" s="145"/>
      <c r="G491" s="146">
        <v>0.9</v>
      </c>
      <c r="H491" s="146">
        <v>0.8</v>
      </c>
      <c r="I491" s="151" t="s">
        <v>292</v>
      </c>
    </row>
    <row r="492" spans="1:9" s="148" customFormat="1" ht="30" customHeight="1">
      <c r="A492" s="67" t="s">
        <v>271</v>
      </c>
      <c r="B492" s="152" t="s">
        <v>272</v>
      </c>
      <c r="C492" s="71" t="s">
        <v>1209</v>
      </c>
      <c r="D492" s="70" t="s">
        <v>1210</v>
      </c>
      <c r="E492" s="145"/>
      <c r="F492" s="145"/>
      <c r="G492" s="146">
        <v>0.5</v>
      </c>
      <c r="H492" s="146">
        <v>0.2</v>
      </c>
      <c r="I492" s="150" t="s">
        <v>292</v>
      </c>
    </row>
    <row r="493" spans="1:9" s="148" customFormat="1" ht="30" customHeight="1">
      <c r="A493" s="67" t="s">
        <v>271</v>
      </c>
      <c r="B493" s="152" t="s">
        <v>272</v>
      </c>
      <c r="C493" s="71" t="s">
        <v>1211</v>
      </c>
      <c r="D493" s="70" t="s">
        <v>1212</v>
      </c>
      <c r="E493" s="145"/>
      <c r="F493" s="145"/>
      <c r="G493" s="146">
        <v>0.5</v>
      </c>
      <c r="H493" s="146">
        <v>0.2</v>
      </c>
      <c r="I493" s="150" t="s">
        <v>292</v>
      </c>
    </row>
    <row r="494" spans="1:9" s="148" customFormat="1" ht="30" customHeight="1">
      <c r="A494" s="67" t="s">
        <v>271</v>
      </c>
      <c r="B494" s="152" t="s">
        <v>272</v>
      </c>
      <c r="C494" s="71" t="s">
        <v>1213</v>
      </c>
      <c r="D494" s="70" t="s">
        <v>1214</v>
      </c>
      <c r="E494" s="145"/>
      <c r="F494" s="145"/>
      <c r="G494" s="146">
        <v>0.5</v>
      </c>
      <c r="H494" s="146">
        <v>0.2</v>
      </c>
      <c r="I494" s="150" t="s">
        <v>292</v>
      </c>
    </row>
    <row r="495" spans="1:9" s="148" customFormat="1" ht="30" customHeight="1">
      <c r="A495" s="67" t="s">
        <v>271</v>
      </c>
      <c r="B495" s="152" t="s">
        <v>272</v>
      </c>
      <c r="C495" s="71" t="s">
        <v>1215</v>
      </c>
      <c r="D495" s="70" t="s">
        <v>576</v>
      </c>
      <c r="E495" s="145" t="s">
        <v>295</v>
      </c>
      <c r="F495" s="145" t="s">
        <v>289</v>
      </c>
      <c r="G495" s="151" t="s">
        <v>461</v>
      </c>
      <c r="H495" s="146">
        <v>0.9</v>
      </c>
      <c r="I495" s="147">
        <v>1</v>
      </c>
    </row>
    <row r="496" spans="1:9" s="148" customFormat="1" ht="30" customHeight="1">
      <c r="A496" s="67" t="s">
        <v>271</v>
      </c>
      <c r="B496" s="152" t="s">
        <v>272</v>
      </c>
      <c r="C496" s="71" t="s">
        <v>1216</v>
      </c>
      <c r="D496" s="70" t="s">
        <v>1217</v>
      </c>
      <c r="E496" s="145" t="s">
        <v>295</v>
      </c>
      <c r="F496" s="145"/>
      <c r="G496" s="146">
        <v>0.9</v>
      </c>
      <c r="H496" s="146">
        <v>0.8</v>
      </c>
      <c r="I496" s="151" t="s">
        <v>292</v>
      </c>
    </row>
    <row r="497" spans="1:9" s="148" customFormat="1" ht="30" customHeight="1">
      <c r="A497" s="67" t="s">
        <v>271</v>
      </c>
      <c r="B497" s="152" t="s">
        <v>272</v>
      </c>
      <c r="C497" s="71" t="s">
        <v>1218</v>
      </c>
      <c r="D497" s="70" t="s">
        <v>1219</v>
      </c>
      <c r="E497" s="145" t="s">
        <v>295</v>
      </c>
      <c r="F497" s="145"/>
      <c r="G497" s="146">
        <v>0.9</v>
      </c>
      <c r="H497" s="146">
        <v>0.8</v>
      </c>
      <c r="I497" s="151" t="s">
        <v>292</v>
      </c>
    </row>
    <row r="498" spans="1:9" s="148" customFormat="1" ht="30" customHeight="1">
      <c r="A498" s="67" t="s">
        <v>271</v>
      </c>
      <c r="B498" s="152" t="s">
        <v>272</v>
      </c>
      <c r="C498" s="71" t="s">
        <v>1220</v>
      </c>
      <c r="D498" s="70" t="s">
        <v>1221</v>
      </c>
      <c r="E498" s="145" t="s">
        <v>295</v>
      </c>
      <c r="F498" s="145"/>
      <c r="G498" s="146">
        <v>0.9</v>
      </c>
      <c r="H498" s="146">
        <v>0.8</v>
      </c>
      <c r="I498" s="151" t="s">
        <v>292</v>
      </c>
    </row>
    <row r="499" spans="1:9" s="148" customFormat="1" ht="30" customHeight="1">
      <c r="A499" s="67" t="s">
        <v>271</v>
      </c>
      <c r="B499" s="152" t="s">
        <v>272</v>
      </c>
      <c r="C499" s="71" t="s">
        <v>1222</v>
      </c>
      <c r="D499" s="70" t="s">
        <v>578</v>
      </c>
      <c r="E499" s="145" t="s">
        <v>295</v>
      </c>
      <c r="F499" s="145"/>
      <c r="G499" s="146">
        <v>0.9</v>
      </c>
      <c r="H499" s="146">
        <v>0.8</v>
      </c>
      <c r="I499" s="151" t="s">
        <v>292</v>
      </c>
    </row>
    <row r="500" spans="1:9" s="148" customFormat="1" ht="30" customHeight="1">
      <c r="A500" s="67" t="s">
        <v>271</v>
      </c>
      <c r="B500" s="152" t="s">
        <v>272</v>
      </c>
      <c r="C500" s="71" t="s">
        <v>1223</v>
      </c>
      <c r="D500" s="70" t="s">
        <v>580</v>
      </c>
      <c r="E500" s="145" t="s">
        <v>295</v>
      </c>
      <c r="F500" s="145"/>
      <c r="G500" s="146">
        <v>0.9</v>
      </c>
      <c r="H500" s="146">
        <v>0.8</v>
      </c>
      <c r="I500" s="151" t="s">
        <v>292</v>
      </c>
    </row>
    <row r="501" spans="1:9" s="148" customFormat="1" ht="30" customHeight="1">
      <c r="A501" s="67" t="s">
        <v>271</v>
      </c>
      <c r="B501" s="152" t="s">
        <v>272</v>
      </c>
      <c r="C501" s="71" t="s">
        <v>1224</v>
      </c>
      <c r="D501" s="70" t="s">
        <v>1225</v>
      </c>
      <c r="E501" s="145" t="s">
        <v>295</v>
      </c>
      <c r="F501" s="145"/>
      <c r="G501" s="146">
        <v>0.9</v>
      </c>
      <c r="H501" s="146">
        <v>0.8</v>
      </c>
      <c r="I501" s="151" t="s">
        <v>292</v>
      </c>
    </row>
    <row r="502" spans="1:9" s="148" customFormat="1" ht="30" customHeight="1">
      <c r="A502" s="67" t="s">
        <v>271</v>
      </c>
      <c r="B502" s="152" t="s">
        <v>272</v>
      </c>
      <c r="C502" s="71" t="s">
        <v>1226</v>
      </c>
      <c r="D502" s="70" t="s">
        <v>1227</v>
      </c>
      <c r="E502" s="145" t="s">
        <v>295</v>
      </c>
      <c r="F502" s="145"/>
      <c r="G502" s="146">
        <v>0.9</v>
      </c>
      <c r="H502" s="146">
        <v>0.8</v>
      </c>
      <c r="I502" s="151" t="s">
        <v>292</v>
      </c>
    </row>
    <row r="503" spans="1:9" s="148" customFormat="1" ht="30" customHeight="1">
      <c r="A503" s="67" t="s">
        <v>271</v>
      </c>
      <c r="B503" s="152" t="s">
        <v>272</v>
      </c>
      <c r="C503" s="71" t="s">
        <v>1228</v>
      </c>
      <c r="D503" s="70" t="s">
        <v>1229</v>
      </c>
      <c r="E503" s="145" t="s">
        <v>295</v>
      </c>
      <c r="F503" s="145"/>
      <c r="G503" s="146">
        <v>0.9</v>
      </c>
      <c r="H503" s="146">
        <v>0.8</v>
      </c>
      <c r="I503" s="151" t="s">
        <v>292</v>
      </c>
    </row>
    <row r="504" spans="1:9" s="148" customFormat="1" ht="30" customHeight="1">
      <c r="A504" s="67" t="s">
        <v>271</v>
      </c>
      <c r="B504" s="152" t="s">
        <v>272</v>
      </c>
      <c r="C504" s="71" t="s">
        <v>1230</v>
      </c>
      <c r="D504" s="70" t="s">
        <v>1231</v>
      </c>
      <c r="E504" s="145" t="s">
        <v>295</v>
      </c>
      <c r="F504" s="145"/>
      <c r="G504" s="146">
        <v>0.9</v>
      </c>
      <c r="H504" s="146">
        <v>0.8</v>
      </c>
      <c r="I504" s="151" t="s">
        <v>292</v>
      </c>
    </row>
    <row r="505" spans="1:9" s="148" customFormat="1" ht="30" customHeight="1">
      <c r="A505" s="67" t="s">
        <v>271</v>
      </c>
      <c r="B505" s="152" t="s">
        <v>272</v>
      </c>
      <c r="C505" s="71" t="s">
        <v>1232</v>
      </c>
      <c r="D505" s="70" t="s">
        <v>1233</v>
      </c>
      <c r="E505" s="145" t="s">
        <v>295</v>
      </c>
      <c r="F505" s="145"/>
      <c r="G505" s="146">
        <v>0.9</v>
      </c>
      <c r="H505" s="146">
        <v>0.8</v>
      </c>
      <c r="I505" s="151" t="s">
        <v>292</v>
      </c>
    </row>
    <row r="506" spans="1:9" s="148" customFormat="1" ht="30" customHeight="1">
      <c r="A506" s="67" t="s">
        <v>271</v>
      </c>
      <c r="B506" s="152" t="s">
        <v>272</v>
      </c>
      <c r="C506" s="71" t="s">
        <v>1234</v>
      </c>
      <c r="D506" s="70" t="s">
        <v>1235</v>
      </c>
      <c r="E506" s="145" t="s">
        <v>295</v>
      </c>
      <c r="F506" s="145"/>
      <c r="G506" s="146">
        <v>0.9</v>
      </c>
      <c r="H506" s="146">
        <v>0.8</v>
      </c>
      <c r="I506" s="151" t="s">
        <v>292</v>
      </c>
    </row>
    <row r="507" spans="1:9" s="148" customFormat="1" ht="30" customHeight="1">
      <c r="A507" s="67" t="s">
        <v>271</v>
      </c>
      <c r="B507" s="152" t="s">
        <v>272</v>
      </c>
      <c r="C507" s="71" t="s">
        <v>273</v>
      </c>
      <c r="D507" s="70" t="s">
        <v>274</v>
      </c>
      <c r="E507" s="145" t="s">
        <v>295</v>
      </c>
      <c r="F507" s="145"/>
      <c r="G507" s="146">
        <v>0.9</v>
      </c>
      <c r="H507" s="146">
        <v>0.8</v>
      </c>
      <c r="I507" s="151" t="s">
        <v>292</v>
      </c>
    </row>
    <row r="508" spans="1:9" s="148" customFormat="1" ht="30" customHeight="1">
      <c r="A508" s="67" t="s">
        <v>271</v>
      </c>
      <c r="B508" s="152" t="s">
        <v>272</v>
      </c>
      <c r="C508" s="71" t="s">
        <v>1236</v>
      </c>
      <c r="D508" s="70" t="s">
        <v>1237</v>
      </c>
      <c r="E508" s="145" t="s">
        <v>295</v>
      </c>
      <c r="F508" s="145"/>
      <c r="G508" s="146">
        <v>0.9</v>
      </c>
      <c r="H508" s="146">
        <v>0.8</v>
      </c>
      <c r="I508" s="151" t="s">
        <v>292</v>
      </c>
    </row>
    <row r="509" spans="1:9" s="148" customFormat="1" ht="30" customHeight="1">
      <c r="A509" s="67" t="s">
        <v>271</v>
      </c>
      <c r="B509" s="152" t="s">
        <v>272</v>
      </c>
      <c r="C509" s="71" t="s">
        <v>1238</v>
      </c>
      <c r="D509" s="70" t="s">
        <v>1239</v>
      </c>
      <c r="E509" s="145" t="s">
        <v>295</v>
      </c>
      <c r="F509" s="145"/>
      <c r="G509" s="146">
        <v>0.9</v>
      </c>
      <c r="H509" s="146">
        <v>0.8</v>
      </c>
      <c r="I509" s="151" t="s">
        <v>292</v>
      </c>
    </row>
    <row r="510" spans="1:9" s="148" customFormat="1" ht="30" customHeight="1">
      <c r="A510" s="67" t="s">
        <v>271</v>
      </c>
      <c r="B510" s="152" t="s">
        <v>272</v>
      </c>
      <c r="C510" s="71" t="s">
        <v>1240</v>
      </c>
      <c r="D510" s="70" t="s">
        <v>1241</v>
      </c>
      <c r="E510" s="145" t="s">
        <v>295</v>
      </c>
      <c r="F510" s="145"/>
      <c r="G510" s="146">
        <v>0.9</v>
      </c>
      <c r="H510" s="146">
        <v>0.8</v>
      </c>
      <c r="I510" s="151" t="s">
        <v>292</v>
      </c>
    </row>
    <row r="511" spans="1:9" s="148" customFormat="1" ht="30" customHeight="1">
      <c r="A511" s="67" t="s">
        <v>271</v>
      </c>
      <c r="B511" s="152" t="s">
        <v>272</v>
      </c>
      <c r="C511" s="71" t="s">
        <v>1242</v>
      </c>
      <c r="D511" s="70" t="s">
        <v>1243</v>
      </c>
      <c r="E511" s="145" t="s">
        <v>295</v>
      </c>
      <c r="F511" s="145"/>
      <c r="G511" s="146">
        <v>0.9</v>
      </c>
      <c r="H511" s="146">
        <v>0.8</v>
      </c>
      <c r="I511" s="151" t="s">
        <v>292</v>
      </c>
    </row>
    <row r="512" spans="1:9" s="148" customFormat="1" ht="30" customHeight="1">
      <c r="A512" s="67" t="s">
        <v>271</v>
      </c>
      <c r="B512" s="152" t="s">
        <v>272</v>
      </c>
      <c r="C512" s="71" t="s">
        <v>1244</v>
      </c>
      <c r="D512" s="70" t="s">
        <v>1245</v>
      </c>
      <c r="E512" s="145" t="s">
        <v>295</v>
      </c>
      <c r="F512" s="145"/>
      <c r="G512" s="146">
        <v>0.9</v>
      </c>
      <c r="H512" s="146">
        <v>0.8</v>
      </c>
      <c r="I512" s="151" t="s">
        <v>292</v>
      </c>
    </row>
    <row r="513" spans="1:9" s="148" customFormat="1" ht="30" customHeight="1">
      <c r="A513" s="67" t="s">
        <v>271</v>
      </c>
      <c r="B513" s="152" t="s">
        <v>272</v>
      </c>
      <c r="C513" s="71" t="s">
        <v>1246</v>
      </c>
      <c r="D513" s="70" t="s">
        <v>1247</v>
      </c>
      <c r="E513" s="145" t="s">
        <v>295</v>
      </c>
      <c r="F513" s="145"/>
      <c r="G513" s="146">
        <v>0.9</v>
      </c>
      <c r="H513" s="146">
        <v>0.8</v>
      </c>
      <c r="I513" s="151" t="s">
        <v>292</v>
      </c>
    </row>
    <row r="514" spans="1:9" s="148" customFormat="1" ht="30" customHeight="1">
      <c r="A514" s="67" t="s">
        <v>271</v>
      </c>
      <c r="B514" s="152" t="s">
        <v>272</v>
      </c>
      <c r="C514" s="71" t="s">
        <v>1248</v>
      </c>
      <c r="D514" s="70" t="s">
        <v>1249</v>
      </c>
      <c r="E514" s="145" t="s">
        <v>295</v>
      </c>
      <c r="F514" s="145"/>
      <c r="G514" s="146">
        <v>0.9</v>
      </c>
      <c r="H514" s="146">
        <v>0.8</v>
      </c>
      <c r="I514" s="151" t="s">
        <v>292</v>
      </c>
    </row>
    <row r="515" spans="1:9" s="148" customFormat="1" ht="30" customHeight="1">
      <c r="A515" s="67" t="s">
        <v>1250</v>
      </c>
      <c r="B515" s="152" t="s">
        <v>582</v>
      </c>
      <c r="C515" s="71" t="s">
        <v>1251</v>
      </c>
      <c r="D515" s="70" t="s">
        <v>584</v>
      </c>
      <c r="E515" s="145"/>
      <c r="F515" s="145"/>
      <c r="G515" s="146">
        <v>0.6</v>
      </c>
      <c r="H515" s="146">
        <v>0.2</v>
      </c>
      <c r="I515" s="150" t="s">
        <v>292</v>
      </c>
    </row>
    <row r="516" spans="1:9" s="148" customFormat="1" ht="30" customHeight="1">
      <c r="A516" s="67" t="s">
        <v>165</v>
      </c>
      <c r="B516" s="152" t="s">
        <v>155</v>
      </c>
      <c r="C516" s="71" t="s">
        <v>1252</v>
      </c>
      <c r="D516" s="70" t="s">
        <v>1253</v>
      </c>
      <c r="E516" s="145"/>
      <c r="F516" s="145"/>
      <c r="G516" s="146">
        <v>0.5</v>
      </c>
      <c r="H516" s="146">
        <v>0.2</v>
      </c>
      <c r="I516" s="150" t="s">
        <v>292</v>
      </c>
    </row>
    <row r="517" spans="1:9" s="148" customFormat="1" ht="30" customHeight="1">
      <c r="A517" s="67" t="s">
        <v>165</v>
      </c>
      <c r="B517" s="152" t="s">
        <v>155</v>
      </c>
      <c r="C517" s="71" t="s">
        <v>1254</v>
      </c>
      <c r="D517" s="70" t="s">
        <v>1255</v>
      </c>
      <c r="E517" s="145"/>
      <c r="F517" s="145"/>
      <c r="G517" s="146">
        <v>0.5</v>
      </c>
      <c r="H517" s="146">
        <v>0.2</v>
      </c>
      <c r="I517" s="150" t="s">
        <v>292</v>
      </c>
    </row>
    <row r="518" spans="1:9" s="148" customFormat="1" ht="30" customHeight="1">
      <c r="A518" s="67" t="s">
        <v>165</v>
      </c>
      <c r="B518" s="152" t="s">
        <v>155</v>
      </c>
      <c r="C518" s="71" t="s">
        <v>1256</v>
      </c>
      <c r="D518" s="70" t="s">
        <v>1257</v>
      </c>
      <c r="E518" s="145"/>
      <c r="F518" s="145"/>
      <c r="G518" s="146">
        <v>0.5</v>
      </c>
      <c r="H518" s="146">
        <v>0.2</v>
      </c>
      <c r="I518" s="150" t="s">
        <v>292</v>
      </c>
    </row>
    <row r="519" spans="1:9" s="148" customFormat="1" ht="30" customHeight="1">
      <c r="A519" s="67" t="s">
        <v>165</v>
      </c>
      <c r="B519" s="152" t="s">
        <v>155</v>
      </c>
      <c r="C519" s="71" t="s">
        <v>1258</v>
      </c>
      <c r="D519" s="70" t="s">
        <v>1259</v>
      </c>
      <c r="E519" s="145"/>
      <c r="F519" s="145"/>
      <c r="G519" s="146">
        <v>0.5</v>
      </c>
      <c r="H519" s="146">
        <v>0.2</v>
      </c>
      <c r="I519" s="150" t="s">
        <v>292</v>
      </c>
    </row>
    <row r="520" spans="1:9" s="148" customFormat="1" ht="30" customHeight="1">
      <c r="A520" s="67" t="s">
        <v>165</v>
      </c>
      <c r="B520" s="152" t="s">
        <v>155</v>
      </c>
      <c r="C520" s="71" t="s">
        <v>1260</v>
      </c>
      <c r="D520" s="70" t="s">
        <v>1261</v>
      </c>
      <c r="E520" s="145"/>
      <c r="F520" s="145"/>
      <c r="G520" s="146">
        <v>0.5</v>
      </c>
      <c r="H520" s="146">
        <v>0.2</v>
      </c>
      <c r="I520" s="150" t="s">
        <v>292</v>
      </c>
    </row>
    <row r="521" spans="1:9" s="148" customFormat="1" ht="30" customHeight="1">
      <c r="A521" s="67" t="s">
        <v>165</v>
      </c>
      <c r="B521" s="152" t="s">
        <v>155</v>
      </c>
      <c r="C521" s="71" t="s">
        <v>1262</v>
      </c>
      <c r="D521" s="70" t="s">
        <v>1263</v>
      </c>
      <c r="E521" s="145"/>
      <c r="F521" s="145"/>
      <c r="G521" s="146">
        <v>0.5</v>
      </c>
      <c r="H521" s="146">
        <v>0.2</v>
      </c>
      <c r="I521" s="150" t="s">
        <v>292</v>
      </c>
    </row>
    <row r="522" spans="1:9" s="148" customFormat="1" ht="30" customHeight="1">
      <c r="A522" s="67" t="s">
        <v>165</v>
      </c>
      <c r="B522" s="152" t="s">
        <v>155</v>
      </c>
      <c r="C522" s="71" t="s">
        <v>1264</v>
      </c>
      <c r="D522" s="70" t="s">
        <v>1265</v>
      </c>
      <c r="E522" s="145" t="s">
        <v>295</v>
      </c>
      <c r="F522" s="145"/>
      <c r="G522" s="146">
        <v>0.9</v>
      </c>
      <c r="H522" s="146">
        <v>0.8</v>
      </c>
      <c r="I522" s="151" t="s">
        <v>292</v>
      </c>
    </row>
    <row r="523" spans="1:9" s="148" customFormat="1" ht="30" customHeight="1">
      <c r="A523" s="67" t="s">
        <v>165</v>
      </c>
      <c r="B523" s="152" t="s">
        <v>155</v>
      </c>
      <c r="C523" s="71" t="s">
        <v>1266</v>
      </c>
      <c r="D523" s="70" t="s">
        <v>1267</v>
      </c>
      <c r="E523" s="145"/>
      <c r="F523" s="145"/>
      <c r="G523" s="146">
        <v>0.5</v>
      </c>
      <c r="H523" s="146">
        <v>0.2</v>
      </c>
      <c r="I523" s="150" t="s">
        <v>292</v>
      </c>
    </row>
    <row r="524" spans="1:9" s="148" customFormat="1" ht="30" customHeight="1">
      <c r="A524" s="67" t="s">
        <v>165</v>
      </c>
      <c r="B524" s="152" t="s">
        <v>155</v>
      </c>
      <c r="C524" s="71" t="s">
        <v>1268</v>
      </c>
      <c r="D524" s="70" t="s">
        <v>1269</v>
      </c>
      <c r="E524" s="145" t="s">
        <v>295</v>
      </c>
      <c r="F524" s="145"/>
      <c r="G524" s="146">
        <v>0.9</v>
      </c>
      <c r="H524" s="146">
        <v>0.8</v>
      </c>
      <c r="I524" s="151" t="s">
        <v>292</v>
      </c>
    </row>
    <row r="525" spans="1:9" s="148" customFormat="1" ht="30" customHeight="1">
      <c r="A525" s="67" t="s">
        <v>165</v>
      </c>
      <c r="B525" s="152" t="s">
        <v>155</v>
      </c>
      <c r="C525" s="71" t="s">
        <v>1270</v>
      </c>
      <c r="D525" s="70" t="s">
        <v>1271</v>
      </c>
      <c r="E525" s="145"/>
      <c r="F525" s="145"/>
      <c r="G525" s="146">
        <v>0.5</v>
      </c>
      <c r="H525" s="146">
        <v>0.2</v>
      </c>
      <c r="I525" s="150" t="s">
        <v>292</v>
      </c>
    </row>
    <row r="526" spans="1:9" s="148" customFormat="1" ht="30" customHeight="1">
      <c r="A526" s="67" t="s">
        <v>165</v>
      </c>
      <c r="B526" s="152" t="s">
        <v>155</v>
      </c>
      <c r="C526" s="71" t="s">
        <v>1272</v>
      </c>
      <c r="D526" s="70" t="s">
        <v>1273</v>
      </c>
      <c r="E526" s="145"/>
      <c r="F526" s="145"/>
      <c r="G526" s="146">
        <v>0.5</v>
      </c>
      <c r="H526" s="146">
        <v>0.2</v>
      </c>
      <c r="I526" s="150" t="s">
        <v>292</v>
      </c>
    </row>
    <row r="527" spans="1:9" s="148" customFormat="1" ht="30" customHeight="1">
      <c r="A527" s="67" t="s">
        <v>165</v>
      </c>
      <c r="B527" s="152" t="s">
        <v>155</v>
      </c>
      <c r="C527" s="71" t="s">
        <v>1274</v>
      </c>
      <c r="D527" s="70" t="s">
        <v>587</v>
      </c>
      <c r="E527" s="145"/>
      <c r="F527" s="145" t="s">
        <v>289</v>
      </c>
      <c r="G527" s="146">
        <v>0.8</v>
      </c>
      <c r="H527" s="146">
        <v>0.4</v>
      </c>
      <c r="I527" s="147">
        <v>1</v>
      </c>
    </row>
    <row r="528" spans="1:9" s="148" customFormat="1" ht="30" customHeight="1">
      <c r="A528" s="67" t="s">
        <v>165</v>
      </c>
      <c r="B528" s="152" t="s">
        <v>155</v>
      </c>
      <c r="C528" s="71" t="s">
        <v>1275</v>
      </c>
      <c r="D528" s="70" t="s">
        <v>1276</v>
      </c>
      <c r="E528" s="145"/>
      <c r="F528" s="145"/>
      <c r="G528" s="146">
        <v>0.8</v>
      </c>
      <c r="H528" s="146">
        <v>0.5</v>
      </c>
      <c r="I528" s="151" t="s">
        <v>292</v>
      </c>
    </row>
    <row r="529" spans="1:9" s="148" customFormat="1" ht="30" customHeight="1">
      <c r="A529" s="67" t="s">
        <v>165</v>
      </c>
      <c r="B529" s="152" t="s">
        <v>155</v>
      </c>
      <c r="C529" s="71" t="s">
        <v>166</v>
      </c>
      <c r="D529" s="155" t="s">
        <v>167</v>
      </c>
      <c r="E529" s="145"/>
      <c r="F529" s="145"/>
      <c r="G529" s="146">
        <v>0.75</v>
      </c>
      <c r="H529" s="146">
        <v>0.25</v>
      </c>
      <c r="I529" s="151" t="s">
        <v>292</v>
      </c>
    </row>
    <row r="530" spans="1:9" s="148" customFormat="1" ht="30" customHeight="1">
      <c r="A530" s="67" t="s">
        <v>1277</v>
      </c>
      <c r="B530" s="152" t="s">
        <v>589</v>
      </c>
      <c r="C530" s="71" t="s">
        <v>1278</v>
      </c>
      <c r="D530" s="70" t="s">
        <v>1279</v>
      </c>
      <c r="E530" s="145"/>
      <c r="F530" s="145"/>
      <c r="G530" s="146">
        <v>0.5</v>
      </c>
      <c r="H530" s="146">
        <v>0.2</v>
      </c>
      <c r="I530" s="150" t="s">
        <v>292</v>
      </c>
    </row>
    <row r="531" spans="1:9" s="148" customFormat="1" ht="30" customHeight="1">
      <c r="A531" s="67" t="s">
        <v>1277</v>
      </c>
      <c r="B531" s="152" t="s">
        <v>589</v>
      </c>
      <c r="C531" s="71" t="s">
        <v>1280</v>
      </c>
      <c r="D531" s="70" t="s">
        <v>1281</v>
      </c>
      <c r="E531" s="145" t="s">
        <v>295</v>
      </c>
      <c r="F531" s="145"/>
      <c r="G531" s="146">
        <v>0.9</v>
      </c>
      <c r="H531" s="146">
        <v>0.8</v>
      </c>
      <c r="I531" s="151" t="s">
        <v>292</v>
      </c>
    </row>
    <row r="532" spans="1:9" s="148" customFormat="1" ht="45" customHeight="1">
      <c r="A532" s="67" t="s">
        <v>1277</v>
      </c>
      <c r="B532" s="152" t="s">
        <v>589</v>
      </c>
      <c r="C532" s="71" t="s">
        <v>1282</v>
      </c>
      <c r="D532" s="70" t="s">
        <v>1283</v>
      </c>
      <c r="E532" s="145" t="s">
        <v>295</v>
      </c>
      <c r="F532" s="145"/>
      <c r="G532" s="146">
        <v>0.9</v>
      </c>
      <c r="H532" s="146">
        <v>0.8</v>
      </c>
      <c r="I532" s="151" t="s">
        <v>292</v>
      </c>
    </row>
    <row r="533" spans="1:9" s="148" customFormat="1" ht="30" customHeight="1">
      <c r="A533" s="67" t="s">
        <v>1277</v>
      </c>
      <c r="B533" s="152" t="s">
        <v>589</v>
      </c>
      <c r="C533" s="71" t="s">
        <v>1284</v>
      </c>
      <c r="D533" s="70" t="s">
        <v>1285</v>
      </c>
      <c r="E533" s="145" t="s">
        <v>295</v>
      </c>
      <c r="F533" s="145"/>
      <c r="G533" s="146">
        <v>0.9</v>
      </c>
      <c r="H533" s="146">
        <v>0.8</v>
      </c>
      <c r="I533" s="151" t="s">
        <v>292</v>
      </c>
    </row>
    <row r="534" spans="1:9" s="148" customFormat="1" ht="30" customHeight="1">
      <c r="A534" s="67" t="s">
        <v>1277</v>
      </c>
      <c r="B534" s="152" t="s">
        <v>589</v>
      </c>
      <c r="C534" s="71" t="s">
        <v>1286</v>
      </c>
      <c r="D534" s="70" t="s">
        <v>1287</v>
      </c>
      <c r="E534" s="145" t="s">
        <v>295</v>
      </c>
      <c r="F534" s="145"/>
      <c r="G534" s="146">
        <v>0.9</v>
      </c>
      <c r="H534" s="146">
        <v>0.8</v>
      </c>
      <c r="I534" s="151" t="s">
        <v>292</v>
      </c>
    </row>
    <row r="535" spans="1:9" s="148" customFormat="1" ht="30" customHeight="1">
      <c r="A535" s="67" t="s">
        <v>1288</v>
      </c>
      <c r="B535" s="152" t="s">
        <v>593</v>
      </c>
      <c r="C535" s="71" t="s">
        <v>1289</v>
      </c>
      <c r="D535" s="70" t="s">
        <v>1290</v>
      </c>
      <c r="E535" s="145"/>
      <c r="F535" s="145"/>
      <c r="G535" s="146">
        <v>0.5</v>
      </c>
      <c r="H535" s="146">
        <v>0.2</v>
      </c>
      <c r="I535" s="150" t="s">
        <v>292</v>
      </c>
    </row>
    <row r="536" spans="1:9" s="148" customFormat="1" ht="30" customHeight="1">
      <c r="A536" s="67" t="s">
        <v>1288</v>
      </c>
      <c r="B536" s="152" t="s">
        <v>593</v>
      </c>
      <c r="C536" s="71" t="s">
        <v>1291</v>
      </c>
      <c r="D536" s="70" t="s">
        <v>1292</v>
      </c>
      <c r="E536" s="145"/>
      <c r="F536" s="145"/>
      <c r="G536" s="146">
        <v>0.5</v>
      </c>
      <c r="H536" s="146">
        <v>0.2</v>
      </c>
      <c r="I536" s="150" t="s">
        <v>292</v>
      </c>
    </row>
    <row r="537" spans="1:9" s="148" customFormat="1" ht="30" customHeight="1">
      <c r="A537" s="67" t="s">
        <v>1288</v>
      </c>
      <c r="B537" s="152" t="s">
        <v>593</v>
      </c>
      <c r="C537" s="71" t="s">
        <v>1293</v>
      </c>
      <c r="D537" s="70" t="s">
        <v>1294</v>
      </c>
      <c r="E537" s="145"/>
      <c r="F537" s="145"/>
      <c r="G537" s="146">
        <v>0.5</v>
      </c>
      <c r="H537" s="146">
        <v>0.2</v>
      </c>
      <c r="I537" s="150" t="s">
        <v>292</v>
      </c>
    </row>
    <row r="538" spans="1:9" s="148" customFormat="1" ht="30" customHeight="1">
      <c r="A538" s="67" t="s">
        <v>1288</v>
      </c>
      <c r="B538" s="152" t="s">
        <v>593</v>
      </c>
      <c r="C538" s="71" t="s">
        <v>1295</v>
      </c>
      <c r="D538" s="70" t="s">
        <v>1296</v>
      </c>
      <c r="E538" s="145"/>
      <c r="F538" s="145"/>
      <c r="G538" s="146">
        <v>0.5</v>
      </c>
      <c r="H538" s="146">
        <v>0.2</v>
      </c>
      <c r="I538" s="150" t="s">
        <v>292</v>
      </c>
    </row>
    <row r="539" spans="1:9" s="148" customFormat="1" ht="30" customHeight="1">
      <c r="A539" s="67" t="s">
        <v>1288</v>
      </c>
      <c r="B539" s="152" t="s">
        <v>593</v>
      </c>
      <c r="C539" s="71" t="s">
        <v>1297</v>
      </c>
      <c r="D539" s="70" t="s">
        <v>1298</v>
      </c>
      <c r="E539" s="145"/>
      <c r="F539" s="145"/>
      <c r="G539" s="146">
        <v>0.5</v>
      </c>
      <c r="H539" s="146">
        <v>0.2</v>
      </c>
      <c r="I539" s="150" t="s">
        <v>292</v>
      </c>
    </row>
    <row r="540" spans="1:9" s="148" customFormat="1" ht="30" customHeight="1">
      <c r="A540" s="67" t="s">
        <v>1288</v>
      </c>
      <c r="B540" s="152" t="s">
        <v>593</v>
      </c>
      <c r="C540" s="71" t="s">
        <v>1299</v>
      </c>
      <c r="D540" s="70" t="s">
        <v>1300</v>
      </c>
      <c r="E540" s="145"/>
      <c r="F540" s="145"/>
      <c r="G540" s="146">
        <v>0.5</v>
      </c>
      <c r="H540" s="146">
        <v>0.2</v>
      </c>
      <c r="I540" s="150" t="s">
        <v>292</v>
      </c>
    </row>
    <row r="541" spans="1:9" s="148" customFormat="1" ht="30" customHeight="1">
      <c r="A541" s="67" t="s">
        <v>1288</v>
      </c>
      <c r="B541" s="152" t="s">
        <v>593</v>
      </c>
      <c r="C541" s="71" t="s">
        <v>1301</v>
      </c>
      <c r="D541" s="70" t="s">
        <v>1302</v>
      </c>
      <c r="E541" s="145" t="s">
        <v>295</v>
      </c>
      <c r="F541" s="145"/>
      <c r="G541" s="146">
        <v>0.9</v>
      </c>
      <c r="H541" s="146">
        <v>0.8</v>
      </c>
      <c r="I541" s="151" t="s">
        <v>461</v>
      </c>
    </row>
    <row r="542" spans="1:9" s="148" customFormat="1" ht="30" customHeight="1">
      <c r="A542" s="67" t="s">
        <v>1288</v>
      </c>
      <c r="B542" s="152" t="s">
        <v>593</v>
      </c>
      <c r="C542" s="71" t="s">
        <v>1303</v>
      </c>
      <c r="D542" s="70" t="s">
        <v>1304</v>
      </c>
      <c r="E542" s="145" t="s">
        <v>295</v>
      </c>
      <c r="F542" s="145"/>
      <c r="G542" s="146">
        <v>0.9</v>
      </c>
      <c r="H542" s="146">
        <v>0.8</v>
      </c>
      <c r="I542" s="151" t="s">
        <v>292</v>
      </c>
    </row>
    <row r="543" spans="1:9" s="148" customFormat="1" ht="30" customHeight="1">
      <c r="A543" s="67" t="s">
        <v>1288</v>
      </c>
      <c r="B543" s="152" t="s">
        <v>593</v>
      </c>
      <c r="C543" s="71" t="s">
        <v>1305</v>
      </c>
      <c r="D543" s="70" t="s">
        <v>595</v>
      </c>
      <c r="E543" s="145" t="s">
        <v>295</v>
      </c>
      <c r="F543" s="145"/>
      <c r="G543" s="146">
        <v>0.9</v>
      </c>
      <c r="H543" s="146">
        <v>0.8</v>
      </c>
      <c r="I543" s="151" t="s">
        <v>292</v>
      </c>
    </row>
    <row r="544" spans="1:9" s="148" customFormat="1" ht="30" customHeight="1">
      <c r="A544" s="67" t="s">
        <v>1288</v>
      </c>
      <c r="B544" s="152" t="s">
        <v>593</v>
      </c>
      <c r="C544" s="71" t="s">
        <v>1306</v>
      </c>
      <c r="D544" s="70" t="s">
        <v>597</v>
      </c>
      <c r="E544" s="145" t="s">
        <v>295</v>
      </c>
      <c r="F544" s="145"/>
      <c r="G544" s="146">
        <v>0.9</v>
      </c>
      <c r="H544" s="146">
        <v>0.8</v>
      </c>
      <c r="I544" s="151" t="s">
        <v>292</v>
      </c>
    </row>
    <row r="545" spans="1:9" s="148" customFormat="1" ht="30" customHeight="1">
      <c r="A545" s="67" t="s">
        <v>1288</v>
      </c>
      <c r="B545" s="152" t="s">
        <v>593</v>
      </c>
      <c r="C545" s="71" t="s">
        <v>1307</v>
      </c>
      <c r="D545" s="70" t="s">
        <v>599</v>
      </c>
      <c r="E545" s="145" t="s">
        <v>295</v>
      </c>
      <c r="F545" s="145"/>
      <c r="G545" s="146">
        <v>0.9</v>
      </c>
      <c r="H545" s="146">
        <v>0.8</v>
      </c>
      <c r="I545" s="151" t="s">
        <v>292</v>
      </c>
    </row>
    <row r="546" spans="1:9" s="148" customFormat="1" ht="30" customHeight="1">
      <c r="A546" s="67" t="s">
        <v>1288</v>
      </c>
      <c r="B546" s="152" t="s">
        <v>593</v>
      </c>
      <c r="C546" s="71" t="s">
        <v>1308</v>
      </c>
      <c r="D546" s="70" t="s">
        <v>1309</v>
      </c>
      <c r="E546" s="145" t="s">
        <v>295</v>
      </c>
      <c r="F546" s="145"/>
      <c r="G546" s="146">
        <v>0.9</v>
      </c>
      <c r="H546" s="146">
        <v>0.8</v>
      </c>
      <c r="I546" s="151" t="s">
        <v>292</v>
      </c>
    </row>
    <row r="547" spans="1:9" s="148" customFormat="1" ht="30" customHeight="1">
      <c r="A547" s="67" t="s">
        <v>1288</v>
      </c>
      <c r="B547" s="152" t="s">
        <v>593</v>
      </c>
      <c r="C547" s="71" t="s">
        <v>1310</v>
      </c>
      <c r="D547" s="70" t="s">
        <v>1311</v>
      </c>
      <c r="E547" s="145" t="s">
        <v>295</v>
      </c>
      <c r="F547" s="145"/>
      <c r="G547" s="146">
        <v>0.9</v>
      </c>
      <c r="H547" s="146">
        <v>0.8</v>
      </c>
      <c r="I547" s="151" t="s">
        <v>292</v>
      </c>
    </row>
    <row r="548" spans="1:9" s="148" customFormat="1" ht="30" customHeight="1">
      <c r="A548" s="67" t="s">
        <v>1312</v>
      </c>
      <c r="B548" s="152" t="s">
        <v>603</v>
      </c>
      <c r="C548" s="71" t="s">
        <v>1313</v>
      </c>
      <c r="D548" s="70" t="s">
        <v>1314</v>
      </c>
      <c r="E548" s="145"/>
      <c r="F548" s="145"/>
      <c r="G548" s="146">
        <v>0.5</v>
      </c>
      <c r="H548" s="146">
        <v>0.2</v>
      </c>
      <c r="I548" s="150" t="s">
        <v>292</v>
      </c>
    </row>
    <row r="549" spans="1:9" s="148" customFormat="1" ht="30" customHeight="1">
      <c r="A549" s="67" t="s">
        <v>1312</v>
      </c>
      <c r="B549" s="152" t="s">
        <v>603</v>
      </c>
      <c r="C549" s="71" t="s">
        <v>1315</v>
      </c>
      <c r="D549" s="70" t="s">
        <v>1316</v>
      </c>
      <c r="E549" s="145"/>
      <c r="F549" s="145"/>
      <c r="G549" s="146">
        <v>0.6</v>
      </c>
      <c r="H549" s="146">
        <v>0.2</v>
      </c>
      <c r="I549" s="150" t="s">
        <v>292</v>
      </c>
    </row>
    <row r="550" spans="1:9" s="148" customFormat="1" ht="30" customHeight="1">
      <c r="A550" s="67" t="s">
        <v>1312</v>
      </c>
      <c r="B550" s="152" t="s">
        <v>603</v>
      </c>
      <c r="C550" s="71" t="s">
        <v>1317</v>
      </c>
      <c r="D550" s="70" t="s">
        <v>1318</v>
      </c>
      <c r="E550" s="145"/>
      <c r="F550" s="145"/>
      <c r="G550" s="146">
        <v>0.6</v>
      </c>
      <c r="H550" s="146">
        <v>0.25</v>
      </c>
      <c r="I550" s="151" t="s">
        <v>292</v>
      </c>
    </row>
    <row r="551" spans="1:9" s="148" customFormat="1" ht="30" customHeight="1">
      <c r="A551" s="67" t="s">
        <v>1312</v>
      </c>
      <c r="B551" s="152" t="s">
        <v>603</v>
      </c>
      <c r="C551" s="71" t="s">
        <v>1319</v>
      </c>
      <c r="D551" s="70" t="s">
        <v>1320</v>
      </c>
      <c r="E551" s="145"/>
      <c r="F551" s="145"/>
      <c r="G551" s="146">
        <v>0.5</v>
      </c>
      <c r="H551" s="146">
        <v>0.2</v>
      </c>
      <c r="I551" s="150" t="s">
        <v>292</v>
      </c>
    </row>
    <row r="552" spans="1:9" s="148" customFormat="1" ht="30" customHeight="1">
      <c r="A552" s="67" t="s">
        <v>1312</v>
      </c>
      <c r="B552" s="152" t="s">
        <v>603</v>
      </c>
      <c r="C552" s="71" t="s">
        <v>1321</v>
      </c>
      <c r="D552" s="70" t="s">
        <v>1322</v>
      </c>
      <c r="E552" s="145"/>
      <c r="F552" s="145"/>
      <c r="G552" s="146">
        <v>0.5</v>
      </c>
      <c r="H552" s="146">
        <v>0.2</v>
      </c>
      <c r="I552" s="150" t="s">
        <v>292</v>
      </c>
    </row>
    <row r="553" spans="1:9" s="148" customFormat="1" ht="30" customHeight="1">
      <c r="A553" s="67" t="s">
        <v>1312</v>
      </c>
      <c r="B553" s="152" t="s">
        <v>603</v>
      </c>
      <c r="C553" s="71" t="s">
        <v>1323</v>
      </c>
      <c r="D553" s="70" t="s">
        <v>607</v>
      </c>
      <c r="E553" s="145" t="s">
        <v>295</v>
      </c>
      <c r="F553" s="145" t="s">
        <v>289</v>
      </c>
      <c r="G553" s="146">
        <v>0.9</v>
      </c>
      <c r="H553" s="146">
        <v>0.8</v>
      </c>
      <c r="I553" s="147">
        <v>1</v>
      </c>
    </row>
    <row r="554" spans="1:9" s="148" customFormat="1" ht="30" customHeight="1">
      <c r="A554" s="67" t="s">
        <v>1312</v>
      </c>
      <c r="B554" s="152" t="s">
        <v>603</v>
      </c>
      <c r="C554" s="71" t="s">
        <v>1324</v>
      </c>
      <c r="D554" s="70" t="s">
        <v>609</v>
      </c>
      <c r="E554" s="145" t="s">
        <v>295</v>
      </c>
      <c r="F554" s="145"/>
      <c r="G554" s="146">
        <v>0.9</v>
      </c>
      <c r="H554" s="146">
        <v>0.8</v>
      </c>
      <c r="I554" s="151" t="s">
        <v>292</v>
      </c>
    </row>
    <row r="555" spans="1:9" s="148" customFormat="1" ht="30" customHeight="1">
      <c r="A555" s="67" t="s">
        <v>1312</v>
      </c>
      <c r="B555" s="152" t="s">
        <v>603</v>
      </c>
      <c r="C555" s="71" t="s">
        <v>1325</v>
      </c>
      <c r="D555" s="70" t="s">
        <v>1326</v>
      </c>
      <c r="E555" s="145" t="s">
        <v>295</v>
      </c>
      <c r="F555" s="145"/>
      <c r="G555" s="146">
        <v>0.9</v>
      </c>
      <c r="H555" s="146">
        <v>0.8</v>
      </c>
      <c r="I555" s="151" t="s">
        <v>292</v>
      </c>
    </row>
    <row r="556" spans="1:9" s="148" customFormat="1" ht="30" customHeight="1">
      <c r="A556" s="67" t="s">
        <v>1312</v>
      </c>
      <c r="B556" s="152" t="s">
        <v>603</v>
      </c>
      <c r="C556" s="71" t="s">
        <v>1327</v>
      </c>
      <c r="D556" s="70" t="s">
        <v>1328</v>
      </c>
      <c r="E556" s="145" t="s">
        <v>295</v>
      </c>
      <c r="F556" s="145"/>
      <c r="G556" s="146">
        <v>0.9</v>
      </c>
      <c r="H556" s="146">
        <v>0.8</v>
      </c>
      <c r="I556" s="151" t="s">
        <v>292</v>
      </c>
    </row>
    <row r="557" spans="1:9" s="148" customFormat="1" ht="30" customHeight="1">
      <c r="A557" s="67" t="s">
        <v>1312</v>
      </c>
      <c r="B557" s="152" t="s">
        <v>603</v>
      </c>
      <c r="C557" s="71" t="s">
        <v>1329</v>
      </c>
      <c r="D557" s="70" t="s">
        <v>611</v>
      </c>
      <c r="E557" s="145" t="s">
        <v>295</v>
      </c>
      <c r="F557" s="145" t="s">
        <v>289</v>
      </c>
      <c r="G557" s="146">
        <v>0.9</v>
      </c>
      <c r="H557" s="146">
        <v>0.8</v>
      </c>
      <c r="I557" s="147">
        <v>1</v>
      </c>
    </row>
    <row r="558" spans="1:9" s="148" customFormat="1" ht="30" customHeight="1">
      <c r="A558" s="67" t="s">
        <v>1312</v>
      </c>
      <c r="B558" s="152" t="s">
        <v>603</v>
      </c>
      <c r="C558" s="71" t="s">
        <v>1330</v>
      </c>
      <c r="D558" s="70" t="s">
        <v>613</v>
      </c>
      <c r="E558" s="145" t="s">
        <v>295</v>
      </c>
      <c r="F558" s="145" t="s">
        <v>289</v>
      </c>
      <c r="G558" s="146">
        <v>0.9</v>
      </c>
      <c r="H558" s="146">
        <v>0.8</v>
      </c>
      <c r="I558" s="147">
        <v>1</v>
      </c>
    </row>
    <row r="559" spans="1:9" s="148" customFormat="1" ht="30" customHeight="1">
      <c r="A559" s="67" t="s">
        <v>1312</v>
      </c>
      <c r="B559" s="152" t="s">
        <v>603</v>
      </c>
      <c r="C559" s="71" t="s">
        <v>1331</v>
      </c>
      <c r="D559" s="70" t="s">
        <v>615</v>
      </c>
      <c r="E559" s="145" t="s">
        <v>295</v>
      </c>
      <c r="F559" s="145" t="s">
        <v>289</v>
      </c>
      <c r="G559" s="146">
        <v>0.9</v>
      </c>
      <c r="H559" s="146">
        <v>0.8</v>
      </c>
      <c r="I559" s="147">
        <v>1</v>
      </c>
    </row>
    <row r="560" spans="1:9" s="148" customFormat="1" ht="30" customHeight="1">
      <c r="A560" s="67" t="s">
        <v>1312</v>
      </c>
      <c r="B560" s="152" t="s">
        <v>603</v>
      </c>
      <c r="C560" s="71" t="s">
        <v>1332</v>
      </c>
      <c r="D560" s="70" t="s">
        <v>1333</v>
      </c>
      <c r="E560" s="145" t="s">
        <v>295</v>
      </c>
      <c r="F560" s="145"/>
      <c r="G560" s="146">
        <v>0.9</v>
      </c>
      <c r="H560" s="146">
        <v>0.8</v>
      </c>
      <c r="I560" s="151" t="s">
        <v>292</v>
      </c>
    </row>
    <row r="561" spans="1:9" s="148" customFormat="1" ht="30" customHeight="1">
      <c r="A561" s="67" t="s">
        <v>1312</v>
      </c>
      <c r="B561" s="152" t="s">
        <v>603</v>
      </c>
      <c r="C561" s="71" t="s">
        <v>1334</v>
      </c>
      <c r="D561" s="70" t="s">
        <v>1335</v>
      </c>
      <c r="E561" s="145" t="s">
        <v>295</v>
      </c>
      <c r="F561" s="145" t="s">
        <v>289</v>
      </c>
      <c r="G561" s="146">
        <v>0.9</v>
      </c>
      <c r="H561" s="146">
        <v>0.8</v>
      </c>
      <c r="I561" s="147">
        <v>1</v>
      </c>
    </row>
    <row r="562" spans="1:9" s="148" customFormat="1" ht="30" customHeight="1">
      <c r="A562" s="67" t="s">
        <v>1312</v>
      </c>
      <c r="B562" s="152" t="s">
        <v>603</v>
      </c>
      <c r="C562" s="71" t="s">
        <v>1336</v>
      </c>
      <c r="D562" s="70" t="s">
        <v>1337</v>
      </c>
      <c r="E562" s="145" t="s">
        <v>295</v>
      </c>
      <c r="F562" s="145"/>
      <c r="G562" s="146">
        <v>0.9</v>
      </c>
      <c r="H562" s="146">
        <v>0.8</v>
      </c>
      <c r="I562" s="151" t="s">
        <v>292</v>
      </c>
    </row>
    <row r="563" spans="1:9" s="148" customFormat="1" ht="30" customHeight="1">
      <c r="A563" s="67" t="s">
        <v>1312</v>
      </c>
      <c r="B563" s="152" t="s">
        <v>603</v>
      </c>
      <c r="C563" s="71" t="s">
        <v>1338</v>
      </c>
      <c r="D563" s="70" t="s">
        <v>1339</v>
      </c>
      <c r="E563" s="145" t="s">
        <v>295</v>
      </c>
      <c r="F563" s="145" t="s">
        <v>289</v>
      </c>
      <c r="G563" s="146">
        <v>0.9</v>
      </c>
      <c r="H563" s="146">
        <v>0.8</v>
      </c>
      <c r="I563" s="147">
        <v>1</v>
      </c>
    </row>
    <row r="564" spans="1:9" s="148" customFormat="1" ht="30" customHeight="1">
      <c r="A564" s="67" t="s">
        <v>1340</v>
      </c>
      <c r="B564" s="152" t="s">
        <v>617</v>
      </c>
      <c r="C564" s="71" t="s">
        <v>1341</v>
      </c>
      <c r="D564" s="70" t="s">
        <v>1342</v>
      </c>
      <c r="E564" s="145"/>
      <c r="F564" s="145"/>
      <c r="G564" s="146">
        <v>0.5</v>
      </c>
      <c r="H564" s="146">
        <v>0.2</v>
      </c>
      <c r="I564" s="150" t="s">
        <v>292</v>
      </c>
    </row>
    <row r="565" spans="1:9" s="148" customFormat="1" ht="30" customHeight="1">
      <c r="A565" s="67" t="s">
        <v>1340</v>
      </c>
      <c r="B565" s="152" t="s">
        <v>617</v>
      </c>
      <c r="C565" s="71" t="s">
        <v>1343</v>
      </c>
      <c r="D565" s="70" t="s">
        <v>621</v>
      </c>
      <c r="E565" s="145" t="s">
        <v>295</v>
      </c>
      <c r="F565" s="145"/>
      <c r="G565" s="146">
        <v>0.9</v>
      </c>
      <c r="H565" s="146">
        <v>0.8</v>
      </c>
      <c r="I565" s="151" t="s">
        <v>292</v>
      </c>
    </row>
    <row r="566" spans="1:9" s="148" customFormat="1" ht="30" customHeight="1">
      <c r="A566" s="67" t="s">
        <v>1340</v>
      </c>
      <c r="B566" s="152" t="s">
        <v>617</v>
      </c>
      <c r="C566" s="71" t="s">
        <v>1344</v>
      </c>
      <c r="D566" s="70" t="s">
        <v>623</v>
      </c>
      <c r="E566" s="145" t="s">
        <v>295</v>
      </c>
      <c r="F566" s="145"/>
      <c r="G566" s="146">
        <v>0.9</v>
      </c>
      <c r="H566" s="146">
        <v>0.8</v>
      </c>
      <c r="I566" s="151" t="s">
        <v>292</v>
      </c>
    </row>
    <row r="567" spans="1:9" s="148" customFormat="1" ht="30" customHeight="1">
      <c r="A567" s="67" t="s">
        <v>1340</v>
      </c>
      <c r="B567" s="152" t="s">
        <v>617</v>
      </c>
      <c r="C567" s="71" t="s">
        <v>1345</v>
      </c>
      <c r="D567" s="70" t="s">
        <v>625</v>
      </c>
      <c r="E567" s="145" t="s">
        <v>295</v>
      </c>
      <c r="F567" s="145"/>
      <c r="G567" s="146">
        <v>0.9</v>
      </c>
      <c r="H567" s="146">
        <v>0.8</v>
      </c>
      <c r="I567" s="151" t="s">
        <v>292</v>
      </c>
    </row>
    <row r="568" spans="1:9" s="148" customFormat="1" ht="30" customHeight="1">
      <c r="A568" s="67" t="s">
        <v>1340</v>
      </c>
      <c r="B568" s="152" t="s">
        <v>617</v>
      </c>
      <c r="C568" s="71" t="s">
        <v>1346</v>
      </c>
      <c r="D568" s="70" t="s">
        <v>1347</v>
      </c>
      <c r="E568" s="145" t="s">
        <v>295</v>
      </c>
      <c r="F568" s="145"/>
      <c r="G568" s="146">
        <v>0.9</v>
      </c>
      <c r="H568" s="146">
        <v>0.8</v>
      </c>
      <c r="I568" s="151" t="s">
        <v>292</v>
      </c>
    </row>
    <row r="569" spans="1:9" s="148" customFormat="1" ht="30" customHeight="1">
      <c r="A569" s="67" t="s">
        <v>1340</v>
      </c>
      <c r="B569" s="152" t="s">
        <v>617</v>
      </c>
      <c r="C569" s="71" t="s">
        <v>1348</v>
      </c>
      <c r="D569" s="70" t="s">
        <v>1349</v>
      </c>
      <c r="E569" s="145" t="s">
        <v>295</v>
      </c>
      <c r="F569" s="145"/>
      <c r="G569" s="146">
        <v>0.9</v>
      </c>
      <c r="H569" s="146">
        <v>0.8</v>
      </c>
      <c r="I569" s="151" t="s">
        <v>292</v>
      </c>
    </row>
    <row r="570" spans="1:9" s="148" customFormat="1" ht="30" customHeight="1">
      <c r="A570" s="67" t="s">
        <v>1340</v>
      </c>
      <c r="B570" s="152" t="s">
        <v>617</v>
      </c>
      <c r="C570" s="71" t="s">
        <v>1350</v>
      </c>
      <c r="D570" s="70" t="s">
        <v>1351</v>
      </c>
      <c r="E570" s="145" t="s">
        <v>295</v>
      </c>
      <c r="F570" s="145"/>
      <c r="G570" s="146">
        <v>0.9</v>
      </c>
      <c r="H570" s="146">
        <v>0.8</v>
      </c>
      <c r="I570" s="151" t="s">
        <v>292</v>
      </c>
    </row>
    <row r="571" spans="1:9" s="148" customFormat="1" ht="30" customHeight="1">
      <c r="A571" s="67" t="s">
        <v>1340</v>
      </c>
      <c r="B571" s="152" t="s">
        <v>617</v>
      </c>
      <c r="C571" s="71" t="s">
        <v>1352</v>
      </c>
      <c r="D571" s="70" t="s">
        <v>1353</v>
      </c>
      <c r="E571" s="145" t="s">
        <v>295</v>
      </c>
      <c r="F571" s="145"/>
      <c r="G571" s="146">
        <v>0.9</v>
      </c>
      <c r="H571" s="146">
        <v>0.8</v>
      </c>
      <c r="I571" s="151" t="s">
        <v>292</v>
      </c>
    </row>
    <row r="572" spans="1:9" s="148" customFormat="1" ht="30" customHeight="1">
      <c r="A572" s="67" t="s">
        <v>1340</v>
      </c>
      <c r="B572" s="152" t="s">
        <v>617</v>
      </c>
      <c r="C572" s="71" t="s">
        <v>1354</v>
      </c>
      <c r="D572" s="70" t="s">
        <v>1355</v>
      </c>
      <c r="E572" s="145" t="s">
        <v>295</v>
      </c>
      <c r="F572" s="145"/>
      <c r="G572" s="146">
        <v>0.9</v>
      </c>
      <c r="H572" s="146">
        <v>0.8</v>
      </c>
      <c r="I572" s="151" t="s">
        <v>292</v>
      </c>
    </row>
    <row r="573" spans="1:9" s="148" customFormat="1" ht="30" customHeight="1">
      <c r="A573" s="67" t="s">
        <v>1340</v>
      </c>
      <c r="B573" s="152" t="s">
        <v>617</v>
      </c>
      <c r="C573" s="71" t="s">
        <v>1356</v>
      </c>
      <c r="D573" s="70" t="s">
        <v>1357</v>
      </c>
      <c r="E573" s="145" t="s">
        <v>295</v>
      </c>
      <c r="F573" s="145"/>
      <c r="G573" s="146">
        <v>0.9</v>
      </c>
      <c r="H573" s="146">
        <v>0.8</v>
      </c>
      <c r="I573" s="151" t="s">
        <v>292</v>
      </c>
    </row>
    <row r="574" spans="1:9" s="148" customFormat="1" ht="30" customHeight="1">
      <c r="A574" s="67" t="s">
        <v>1340</v>
      </c>
      <c r="B574" s="152" t="s">
        <v>617</v>
      </c>
      <c r="C574" s="71" t="s">
        <v>1358</v>
      </c>
      <c r="D574" s="70" t="s">
        <v>1359</v>
      </c>
      <c r="E574" s="145"/>
      <c r="F574" s="145"/>
      <c r="G574" s="146">
        <v>0.5</v>
      </c>
      <c r="H574" s="146">
        <v>0.2</v>
      </c>
      <c r="I574" s="150" t="s">
        <v>292</v>
      </c>
    </row>
    <row r="575" spans="1:9" s="148" customFormat="1" ht="30" customHeight="1">
      <c r="A575" s="67" t="s">
        <v>1340</v>
      </c>
      <c r="B575" s="152" t="s">
        <v>617</v>
      </c>
      <c r="C575" s="71" t="s">
        <v>1360</v>
      </c>
      <c r="D575" s="70" t="s">
        <v>1361</v>
      </c>
      <c r="E575" s="145"/>
      <c r="F575" s="145"/>
      <c r="G575" s="146">
        <v>0.5</v>
      </c>
      <c r="H575" s="146">
        <v>0.2</v>
      </c>
      <c r="I575" s="150" t="s">
        <v>292</v>
      </c>
    </row>
    <row r="576" spans="1:9" s="148" customFormat="1" ht="30" customHeight="1">
      <c r="A576" s="67" t="s">
        <v>1340</v>
      </c>
      <c r="B576" s="152" t="s">
        <v>617</v>
      </c>
      <c r="C576" s="71" t="s">
        <v>1362</v>
      </c>
      <c r="D576" s="70" t="s">
        <v>1363</v>
      </c>
      <c r="E576" s="145"/>
      <c r="F576" s="145"/>
      <c r="G576" s="146">
        <v>0.5</v>
      </c>
      <c r="H576" s="146">
        <v>0.2</v>
      </c>
      <c r="I576" s="151" t="s">
        <v>461</v>
      </c>
    </row>
    <row r="577" spans="1:9" s="148" customFormat="1" ht="30" customHeight="1">
      <c r="A577" s="67" t="s">
        <v>1340</v>
      </c>
      <c r="B577" s="152" t="s">
        <v>617</v>
      </c>
      <c r="C577" s="71" t="s">
        <v>1364</v>
      </c>
      <c r="D577" s="70" t="s">
        <v>1365</v>
      </c>
      <c r="E577" s="145"/>
      <c r="F577" s="145"/>
      <c r="G577" s="146">
        <v>0.5</v>
      </c>
      <c r="H577" s="146">
        <v>0.2</v>
      </c>
      <c r="I577" s="151" t="s">
        <v>461</v>
      </c>
    </row>
    <row r="578" spans="1:9" s="148" customFormat="1" ht="30" customHeight="1">
      <c r="A578" s="67" t="s">
        <v>1340</v>
      </c>
      <c r="B578" s="152" t="s">
        <v>617</v>
      </c>
      <c r="C578" s="71" t="s">
        <v>1366</v>
      </c>
      <c r="D578" s="70" t="s">
        <v>1367</v>
      </c>
      <c r="E578" s="145" t="s">
        <v>295</v>
      </c>
      <c r="F578" s="145"/>
      <c r="G578" s="146">
        <v>0.9</v>
      </c>
      <c r="H578" s="146">
        <v>0.8</v>
      </c>
      <c r="I578" s="151" t="s">
        <v>292</v>
      </c>
    </row>
    <row r="579" spans="1:9" s="148" customFormat="1" ht="30" customHeight="1">
      <c r="A579" s="67" t="s">
        <v>1340</v>
      </c>
      <c r="B579" s="152" t="s">
        <v>617</v>
      </c>
      <c r="C579" s="71" t="s">
        <v>1368</v>
      </c>
      <c r="D579" s="70" t="s">
        <v>1369</v>
      </c>
      <c r="E579" s="145"/>
      <c r="F579" s="145"/>
      <c r="G579" s="146">
        <v>0.5</v>
      </c>
      <c r="H579" s="146">
        <v>0.2</v>
      </c>
      <c r="I579" s="151" t="s">
        <v>292</v>
      </c>
    </row>
    <row r="580" spans="1:9" s="148" customFormat="1" ht="30" customHeight="1">
      <c r="A580" s="67" t="s">
        <v>1340</v>
      </c>
      <c r="B580" s="152" t="s">
        <v>617</v>
      </c>
      <c r="C580" s="71" t="s">
        <v>1370</v>
      </c>
      <c r="D580" s="70" t="s">
        <v>1371</v>
      </c>
      <c r="E580" s="145"/>
      <c r="F580" s="145" t="s">
        <v>289</v>
      </c>
      <c r="G580" s="146">
        <v>0.6</v>
      </c>
      <c r="H580" s="146">
        <v>0.5</v>
      </c>
      <c r="I580" s="147">
        <v>1</v>
      </c>
    </row>
    <row r="581" spans="1:9" s="156" customFormat="1" ht="30" customHeight="1">
      <c r="A581" s="67" t="s">
        <v>1340</v>
      </c>
      <c r="B581" s="152" t="s">
        <v>617</v>
      </c>
      <c r="C581" s="71" t="s">
        <v>1372</v>
      </c>
      <c r="D581" s="70" t="s">
        <v>1373</v>
      </c>
      <c r="E581" s="145"/>
      <c r="F581" s="145"/>
      <c r="G581" s="146">
        <v>0.6</v>
      </c>
      <c r="H581" s="146">
        <v>0.25</v>
      </c>
      <c r="I581" s="151" t="s">
        <v>292</v>
      </c>
    </row>
    <row r="582" spans="1:9" s="156" customFormat="1" ht="30" customHeight="1">
      <c r="A582" s="67" t="s">
        <v>1340</v>
      </c>
      <c r="B582" s="152" t="s">
        <v>617</v>
      </c>
      <c r="C582" s="71" t="s">
        <v>1374</v>
      </c>
      <c r="D582" s="70" t="s">
        <v>1375</v>
      </c>
      <c r="E582" s="145" t="s">
        <v>295</v>
      </c>
      <c r="F582" s="145"/>
      <c r="G582" s="146">
        <v>0.9</v>
      </c>
      <c r="H582" s="146">
        <v>0.8</v>
      </c>
      <c r="I582" s="151" t="s">
        <v>292</v>
      </c>
    </row>
    <row r="583" spans="1:9" s="156" customFormat="1" ht="30" customHeight="1">
      <c r="A583" s="67" t="s">
        <v>1376</v>
      </c>
      <c r="B583" s="152" t="s">
        <v>631</v>
      </c>
      <c r="C583" s="71" t="s">
        <v>1377</v>
      </c>
      <c r="D583" s="70" t="s">
        <v>1378</v>
      </c>
      <c r="E583" s="145" t="s">
        <v>295</v>
      </c>
      <c r="F583" s="145"/>
      <c r="G583" s="146">
        <v>0.9</v>
      </c>
      <c r="H583" s="146">
        <v>0.8</v>
      </c>
      <c r="I583" s="151" t="s">
        <v>292</v>
      </c>
    </row>
    <row r="584" spans="1:9" s="156" customFormat="1" ht="30" customHeight="1">
      <c r="A584" s="67" t="s">
        <v>1376</v>
      </c>
      <c r="B584" s="152" t="s">
        <v>631</v>
      </c>
      <c r="C584" s="71" t="s">
        <v>1379</v>
      </c>
      <c r="D584" s="70" t="s">
        <v>1380</v>
      </c>
      <c r="E584" s="145" t="s">
        <v>295</v>
      </c>
      <c r="F584" s="145" t="s">
        <v>289</v>
      </c>
      <c r="G584" s="146">
        <v>0.9</v>
      </c>
      <c r="H584" s="146">
        <v>0.8</v>
      </c>
      <c r="I584" s="147">
        <v>1</v>
      </c>
    </row>
    <row r="585" spans="1:9" s="156" customFormat="1" ht="30" customHeight="1">
      <c r="A585" s="67" t="s">
        <v>1376</v>
      </c>
      <c r="B585" s="152" t="s">
        <v>631</v>
      </c>
      <c r="C585" s="71" t="s">
        <v>1381</v>
      </c>
      <c r="D585" s="70" t="s">
        <v>1382</v>
      </c>
      <c r="E585" s="145" t="s">
        <v>295</v>
      </c>
      <c r="F585" s="145"/>
      <c r="G585" s="146">
        <v>0.9</v>
      </c>
      <c r="H585" s="146">
        <v>0.8</v>
      </c>
      <c r="I585" s="151" t="s">
        <v>292</v>
      </c>
    </row>
    <row r="586" spans="1:9" s="156" customFormat="1" ht="30" customHeight="1">
      <c r="A586" s="67" t="s">
        <v>1376</v>
      </c>
      <c r="B586" s="152" t="s">
        <v>631</v>
      </c>
      <c r="C586" s="71" t="s">
        <v>1383</v>
      </c>
      <c r="D586" s="70" t="s">
        <v>1384</v>
      </c>
      <c r="E586" s="145" t="s">
        <v>295</v>
      </c>
      <c r="F586" s="145"/>
      <c r="G586" s="146">
        <v>0.9</v>
      </c>
      <c r="H586" s="146">
        <v>0.8</v>
      </c>
      <c r="I586" s="151" t="s">
        <v>292</v>
      </c>
    </row>
    <row r="587" spans="1:9" s="156" customFormat="1" ht="30" customHeight="1">
      <c r="A587" s="67" t="s">
        <v>1376</v>
      </c>
      <c r="B587" s="152" t="s">
        <v>631</v>
      </c>
      <c r="C587" s="71" t="s">
        <v>1385</v>
      </c>
      <c r="D587" s="70" t="s">
        <v>1386</v>
      </c>
      <c r="E587" s="145" t="s">
        <v>295</v>
      </c>
      <c r="F587" s="145"/>
      <c r="G587" s="146">
        <v>0.9</v>
      </c>
      <c r="H587" s="146">
        <v>0.8</v>
      </c>
      <c r="I587" s="151" t="s">
        <v>292</v>
      </c>
    </row>
    <row r="588" spans="1:9" s="156" customFormat="1" ht="30" customHeight="1">
      <c r="A588" s="67" t="s">
        <v>1376</v>
      </c>
      <c r="B588" s="152" t="s">
        <v>631</v>
      </c>
      <c r="C588" s="71" t="s">
        <v>1387</v>
      </c>
      <c r="D588" s="70" t="s">
        <v>1388</v>
      </c>
      <c r="E588" s="145" t="s">
        <v>295</v>
      </c>
      <c r="F588" s="145"/>
      <c r="G588" s="146">
        <v>0.9</v>
      </c>
      <c r="H588" s="146">
        <v>0.8</v>
      </c>
      <c r="I588" s="151" t="s">
        <v>292</v>
      </c>
    </row>
    <row r="589" spans="1:9" s="148" customFormat="1" ht="30" customHeight="1">
      <c r="A589" s="67" t="s">
        <v>1376</v>
      </c>
      <c r="B589" s="152" t="s">
        <v>631</v>
      </c>
      <c r="C589" s="71" t="s">
        <v>1389</v>
      </c>
      <c r="D589" s="70" t="s">
        <v>1390</v>
      </c>
      <c r="E589" s="145" t="s">
        <v>295</v>
      </c>
      <c r="F589" s="145"/>
      <c r="G589" s="146">
        <v>0.9</v>
      </c>
      <c r="H589" s="146">
        <v>0.8</v>
      </c>
      <c r="I589" s="151" t="s">
        <v>292</v>
      </c>
    </row>
    <row r="590" spans="1:9" s="148" customFormat="1" ht="30" customHeight="1">
      <c r="A590" s="67" t="s">
        <v>1376</v>
      </c>
      <c r="B590" s="152" t="s">
        <v>631</v>
      </c>
      <c r="C590" s="71" t="s">
        <v>1391</v>
      </c>
      <c r="D590" s="70" t="s">
        <v>633</v>
      </c>
      <c r="E590" s="145" t="s">
        <v>295</v>
      </c>
      <c r="F590" s="145"/>
      <c r="G590" s="146">
        <v>0.9</v>
      </c>
      <c r="H590" s="146">
        <v>0.8</v>
      </c>
      <c r="I590" s="151" t="s">
        <v>292</v>
      </c>
    </row>
    <row r="591" spans="1:9" s="157" customFormat="1" ht="30" customHeight="1">
      <c r="A591" s="67" t="s">
        <v>1376</v>
      </c>
      <c r="B591" s="152" t="s">
        <v>631</v>
      </c>
      <c r="C591" s="71" t="s">
        <v>1392</v>
      </c>
      <c r="D591" s="70" t="s">
        <v>635</v>
      </c>
      <c r="E591" s="145" t="s">
        <v>295</v>
      </c>
      <c r="F591" s="145"/>
      <c r="G591" s="146">
        <v>0.9</v>
      </c>
      <c r="H591" s="146">
        <v>0.8</v>
      </c>
      <c r="I591" s="151" t="s">
        <v>292</v>
      </c>
    </row>
    <row r="592" spans="1:9" s="157" customFormat="1" ht="30" customHeight="1">
      <c r="A592" s="67" t="s">
        <v>1376</v>
      </c>
      <c r="B592" s="152" t="s">
        <v>631</v>
      </c>
      <c r="C592" s="71" t="s">
        <v>1393</v>
      </c>
      <c r="D592" s="70" t="s">
        <v>1394</v>
      </c>
      <c r="E592" s="145" t="s">
        <v>295</v>
      </c>
      <c r="F592" s="145"/>
      <c r="G592" s="146">
        <v>0.9</v>
      </c>
      <c r="H592" s="146">
        <v>0.8</v>
      </c>
      <c r="I592" s="151" t="s">
        <v>292</v>
      </c>
    </row>
    <row r="593" spans="1:9" s="158" customFormat="1" ht="30" customHeight="1">
      <c r="A593" s="67" t="s">
        <v>1376</v>
      </c>
      <c r="B593" s="152" t="s">
        <v>631</v>
      </c>
      <c r="C593" s="71" t="s">
        <v>1395</v>
      </c>
      <c r="D593" s="70" t="s">
        <v>1396</v>
      </c>
      <c r="E593" s="145" t="s">
        <v>295</v>
      </c>
      <c r="F593" s="145"/>
      <c r="G593" s="146">
        <v>0.9</v>
      </c>
      <c r="H593" s="146">
        <v>0.8</v>
      </c>
      <c r="I593" s="151" t="s">
        <v>292</v>
      </c>
    </row>
    <row r="594" spans="1:9" s="158" customFormat="1" ht="30" customHeight="1">
      <c r="A594" s="67" t="s">
        <v>1376</v>
      </c>
      <c r="B594" s="152" t="s">
        <v>631</v>
      </c>
      <c r="C594" s="71" t="s">
        <v>1397</v>
      </c>
      <c r="D594" s="70" t="s">
        <v>637</v>
      </c>
      <c r="E594" s="145" t="s">
        <v>295</v>
      </c>
      <c r="F594" s="145"/>
      <c r="G594" s="146">
        <v>0.9</v>
      </c>
      <c r="H594" s="146">
        <v>0.8</v>
      </c>
      <c r="I594" s="151" t="s">
        <v>292</v>
      </c>
    </row>
    <row r="595" spans="1:9" s="158" customFormat="1" ht="30" customHeight="1">
      <c r="A595" s="67" t="s">
        <v>1376</v>
      </c>
      <c r="B595" s="152" t="s">
        <v>631</v>
      </c>
      <c r="C595" s="71" t="s">
        <v>1398</v>
      </c>
      <c r="D595" s="70" t="s">
        <v>639</v>
      </c>
      <c r="E595" s="145" t="s">
        <v>295</v>
      </c>
      <c r="F595" s="145"/>
      <c r="G595" s="146">
        <v>0.9</v>
      </c>
      <c r="H595" s="146">
        <v>0.8</v>
      </c>
      <c r="I595" s="151" t="s">
        <v>292</v>
      </c>
    </row>
    <row r="596" spans="1:9" s="159" customFormat="1" ht="30" customHeight="1">
      <c r="A596" s="67" t="s">
        <v>1376</v>
      </c>
      <c r="B596" s="152" t="s">
        <v>631</v>
      </c>
      <c r="C596" s="71" t="s">
        <v>1399</v>
      </c>
      <c r="D596" s="70" t="s">
        <v>641</v>
      </c>
      <c r="E596" s="145" t="s">
        <v>295</v>
      </c>
      <c r="F596" s="145"/>
      <c r="G596" s="146">
        <v>0.9</v>
      </c>
      <c r="H596" s="146">
        <v>0.8</v>
      </c>
      <c r="I596" s="151" t="s">
        <v>292</v>
      </c>
    </row>
    <row r="597" spans="1:9" s="160" customFormat="1" ht="30" customHeight="1">
      <c r="A597" s="67" t="s">
        <v>1376</v>
      </c>
      <c r="B597" s="152" t="s">
        <v>631</v>
      </c>
      <c r="C597" s="71" t="s">
        <v>1400</v>
      </c>
      <c r="D597" s="70" t="s">
        <v>1401</v>
      </c>
      <c r="E597" s="145" t="s">
        <v>295</v>
      </c>
      <c r="F597" s="145"/>
      <c r="G597" s="146">
        <v>0.9</v>
      </c>
      <c r="H597" s="146">
        <v>0.8</v>
      </c>
      <c r="I597" s="151" t="s">
        <v>292</v>
      </c>
    </row>
    <row r="598" spans="1:9" s="160" customFormat="1" ht="30" customHeight="1">
      <c r="A598" s="67" t="s">
        <v>1376</v>
      </c>
      <c r="B598" s="152" t="s">
        <v>631</v>
      </c>
      <c r="C598" s="71" t="s">
        <v>1402</v>
      </c>
      <c r="D598" s="70" t="s">
        <v>645</v>
      </c>
      <c r="E598" s="145" t="s">
        <v>295</v>
      </c>
      <c r="F598" s="145" t="s">
        <v>289</v>
      </c>
      <c r="G598" s="146">
        <v>0.9</v>
      </c>
      <c r="H598" s="146">
        <v>0.8</v>
      </c>
      <c r="I598" s="147">
        <v>1</v>
      </c>
    </row>
    <row r="599" spans="1:9" s="160" customFormat="1" ht="30" customHeight="1">
      <c r="A599" s="67" t="s">
        <v>1376</v>
      </c>
      <c r="B599" s="152" t="s">
        <v>631</v>
      </c>
      <c r="C599" s="71" t="s">
        <v>1403</v>
      </c>
      <c r="D599" s="70" t="s">
        <v>647</v>
      </c>
      <c r="E599" s="145" t="s">
        <v>295</v>
      </c>
      <c r="F599" s="145"/>
      <c r="G599" s="146">
        <v>0.9</v>
      </c>
      <c r="H599" s="146">
        <v>0.8</v>
      </c>
      <c r="I599" s="151" t="s">
        <v>292</v>
      </c>
    </row>
    <row r="600" spans="1:9" s="160" customFormat="1" ht="30" customHeight="1">
      <c r="A600" s="67" t="s">
        <v>1376</v>
      </c>
      <c r="B600" s="152" t="s">
        <v>631</v>
      </c>
      <c r="C600" s="71" t="s">
        <v>1404</v>
      </c>
      <c r="D600" s="70" t="s">
        <v>1405</v>
      </c>
      <c r="E600" s="145" t="s">
        <v>295</v>
      </c>
      <c r="F600" s="145"/>
      <c r="G600" s="146">
        <v>0.9</v>
      </c>
      <c r="H600" s="146">
        <v>0.8</v>
      </c>
      <c r="I600" s="151" t="s">
        <v>292</v>
      </c>
    </row>
    <row r="601" spans="1:9" s="157" customFormat="1" ht="30" customHeight="1">
      <c r="A601" s="67" t="s">
        <v>1376</v>
      </c>
      <c r="B601" s="152" t="s">
        <v>631</v>
      </c>
      <c r="C601" s="71" t="s">
        <v>1406</v>
      </c>
      <c r="D601" s="70" t="s">
        <v>1407</v>
      </c>
      <c r="E601" s="145" t="s">
        <v>295</v>
      </c>
      <c r="F601" s="145" t="s">
        <v>289</v>
      </c>
      <c r="G601" s="146">
        <v>0.9</v>
      </c>
      <c r="H601" s="146">
        <v>0.8</v>
      </c>
      <c r="I601" s="147">
        <v>1</v>
      </c>
    </row>
    <row r="602" spans="1:9" s="157" customFormat="1" ht="30" customHeight="1">
      <c r="A602" s="67" t="s">
        <v>1376</v>
      </c>
      <c r="B602" s="152" t="s">
        <v>631</v>
      </c>
      <c r="C602" s="71" t="s">
        <v>1408</v>
      </c>
      <c r="D602" s="70" t="s">
        <v>1409</v>
      </c>
      <c r="E602" s="145" t="s">
        <v>295</v>
      </c>
      <c r="F602" s="145" t="s">
        <v>289</v>
      </c>
      <c r="G602" s="146">
        <v>0.9</v>
      </c>
      <c r="H602" s="146">
        <v>0.8</v>
      </c>
      <c r="I602" s="147">
        <v>1</v>
      </c>
    </row>
    <row r="603" spans="1:9" s="157" customFormat="1" ht="30" customHeight="1">
      <c r="A603" s="67" t="s">
        <v>1410</v>
      </c>
      <c r="B603" s="152" t="s">
        <v>649</v>
      </c>
      <c r="C603" s="71" t="s">
        <v>1411</v>
      </c>
      <c r="D603" s="70" t="s">
        <v>1412</v>
      </c>
      <c r="E603" s="145"/>
      <c r="F603" s="145"/>
      <c r="G603" s="146">
        <v>0.5</v>
      </c>
      <c r="H603" s="146">
        <v>0.2</v>
      </c>
      <c r="I603" s="150" t="s">
        <v>292</v>
      </c>
    </row>
    <row r="604" spans="1:9" s="157" customFormat="1" ht="30" customHeight="1">
      <c r="A604" s="67" t="s">
        <v>1410</v>
      </c>
      <c r="B604" s="152" t="s">
        <v>649</v>
      </c>
      <c r="C604" s="71" t="s">
        <v>1413</v>
      </c>
      <c r="D604" s="70" t="s">
        <v>1414</v>
      </c>
      <c r="E604" s="145"/>
      <c r="F604" s="145"/>
      <c r="G604" s="146">
        <v>0.5</v>
      </c>
      <c r="H604" s="146">
        <v>0.25</v>
      </c>
      <c r="I604" s="151" t="s">
        <v>292</v>
      </c>
    </row>
    <row r="605" spans="1:9" s="157" customFormat="1" ht="30" customHeight="1">
      <c r="A605" s="67" t="s">
        <v>1410</v>
      </c>
      <c r="B605" s="152" t="s">
        <v>649</v>
      </c>
      <c r="C605" s="71" t="s">
        <v>1415</v>
      </c>
      <c r="D605" s="70" t="s">
        <v>1416</v>
      </c>
      <c r="E605" s="145"/>
      <c r="F605" s="145"/>
      <c r="G605" s="146">
        <v>0.5</v>
      </c>
      <c r="H605" s="146">
        <v>0.2</v>
      </c>
      <c r="I605" s="150" t="s">
        <v>292</v>
      </c>
    </row>
    <row r="606" spans="1:9" s="157" customFormat="1" ht="30" customHeight="1">
      <c r="A606" s="67" t="s">
        <v>1410</v>
      </c>
      <c r="B606" s="152" t="s">
        <v>649</v>
      </c>
      <c r="C606" s="71" t="s">
        <v>1417</v>
      </c>
      <c r="D606" s="70" t="s">
        <v>1418</v>
      </c>
      <c r="E606" s="145"/>
      <c r="F606" s="145"/>
      <c r="G606" s="146">
        <v>0.5</v>
      </c>
      <c r="H606" s="146">
        <v>0.2</v>
      </c>
      <c r="I606" s="150" t="s">
        <v>292</v>
      </c>
    </row>
    <row r="607" spans="1:9" s="157" customFormat="1" ht="30" customHeight="1">
      <c r="A607" s="67" t="s">
        <v>1410</v>
      </c>
      <c r="B607" s="152" t="s">
        <v>649</v>
      </c>
      <c r="C607" s="71" t="s">
        <v>1419</v>
      </c>
      <c r="D607" s="70" t="s">
        <v>1420</v>
      </c>
      <c r="E607" s="145" t="s">
        <v>295</v>
      </c>
      <c r="F607" s="145"/>
      <c r="G607" s="146">
        <v>0.9</v>
      </c>
      <c r="H607" s="146">
        <v>0.8</v>
      </c>
      <c r="I607" s="150" t="s">
        <v>292</v>
      </c>
    </row>
    <row r="608" spans="1:9" s="157" customFormat="1" ht="30" customHeight="1">
      <c r="A608" s="67" t="s">
        <v>1410</v>
      </c>
      <c r="B608" s="152" t="s">
        <v>649</v>
      </c>
      <c r="C608" s="71" t="s">
        <v>1421</v>
      </c>
      <c r="D608" s="70" t="s">
        <v>1422</v>
      </c>
      <c r="E608" s="145" t="s">
        <v>295</v>
      </c>
      <c r="F608" s="145"/>
      <c r="G608" s="146">
        <v>0.9</v>
      </c>
      <c r="H608" s="146">
        <v>0.8</v>
      </c>
      <c r="I608" s="150" t="s">
        <v>292</v>
      </c>
    </row>
    <row r="609" spans="1:9" s="157" customFormat="1" ht="30" customHeight="1">
      <c r="A609" s="67" t="s">
        <v>1410</v>
      </c>
      <c r="B609" s="152" t="s">
        <v>649</v>
      </c>
      <c r="C609" s="71" t="s">
        <v>1423</v>
      </c>
      <c r="D609" s="70" t="s">
        <v>1424</v>
      </c>
      <c r="E609" s="145" t="s">
        <v>295</v>
      </c>
      <c r="F609" s="145"/>
      <c r="G609" s="146">
        <v>0.9</v>
      </c>
      <c r="H609" s="146">
        <v>0.8</v>
      </c>
      <c r="I609" s="151" t="s">
        <v>461</v>
      </c>
    </row>
    <row r="610" spans="1:9" s="157" customFormat="1" ht="30" customHeight="1">
      <c r="A610" s="67" t="s">
        <v>1410</v>
      </c>
      <c r="B610" s="152" t="s">
        <v>649</v>
      </c>
      <c r="C610" s="71" t="s">
        <v>1425</v>
      </c>
      <c r="D610" s="70" t="s">
        <v>1426</v>
      </c>
      <c r="E610" s="145" t="s">
        <v>295</v>
      </c>
      <c r="F610" s="145"/>
      <c r="G610" s="146">
        <v>0.9</v>
      </c>
      <c r="H610" s="146">
        <v>0.8</v>
      </c>
      <c r="I610" s="151" t="s">
        <v>461</v>
      </c>
    </row>
    <row r="611" spans="1:9" s="157" customFormat="1" ht="30" customHeight="1">
      <c r="A611" s="67" t="s">
        <v>1427</v>
      </c>
      <c r="B611" s="152" t="s">
        <v>653</v>
      </c>
      <c r="C611" s="71" t="s">
        <v>1428</v>
      </c>
      <c r="D611" s="70" t="s">
        <v>655</v>
      </c>
      <c r="E611" s="145"/>
      <c r="F611" s="145"/>
      <c r="G611" s="146">
        <v>0.5</v>
      </c>
      <c r="H611" s="146">
        <v>0.2</v>
      </c>
      <c r="I611" s="150" t="s">
        <v>292</v>
      </c>
    </row>
    <row r="612" spans="1:9" s="157" customFormat="1" ht="30" customHeight="1">
      <c r="A612" s="67" t="s">
        <v>1427</v>
      </c>
      <c r="B612" s="152" t="s">
        <v>653</v>
      </c>
      <c r="C612" s="71" t="s">
        <v>1429</v>
      </c>
      <c r="D612" s="70" t="s">
        <v>657</v>
      </c>
      <c r="E612" s="145" t="s">
        <v>295</v>
      </c>
      <c r="F612" s="145" t="s">
        <v>289</v>
      </c>
      <c r="G612" s="146">
        <v>1</v>
      </c>
      <c r="H612" s="146">
        <v>0.9</v>
      </c>
      <c r="I612" s="147">
        <v>1</v>
      </c>
    </row>
    <row r="613" spans="1:9" s="157" customFormat="1" ht="45" customHeight="1">
      <c r="A613" s="67" t="s">
        <v>1427</v>
      </c>
      <c r="B613" s="152" t="s">
        <v>653</v>
      </c>
      <c r="C613" s="71" t="s">
        <v>1430</v>
      </c>
      <c r="D613" s="70" t="s">
        <v>659</v>
      </c>
      <c r="E613" s="145" t="s">
        <v>295</v>
      </c>
      <c r="F613" s="145"/>
      <c r="G613" s="146">
        <v>0.9</v>
      </c>
      <c r="H613" s="146">
        <v>0.8</v>
      </c>
      <c r="I613" s="151" t="s">
        <v>292</v>
      </c>
    </row>
    <row r="614" spans="1:9" s="157" customFormat="1" ht="30" customHeight="1">
      <c r="A614" s="67" t="s">
        <v>1427</v>
      </c>
      <c r="B614" s="152" t="s">
        <v>653</v>
      </c>
      <c r="C614" s="71" t="s">
        <v>1431</v>
      </c>
      <c r="D614" s="70" t="s">
        <v>1432</v>
      </c>
      <c r="E614" s="145" t="s">
        <v>295</v>
      </c>
      <c r="F614" s="145"/>
      <c r="G614" s="146">
        <v>0.9</v>
      </c>
      <c r="H614" s="146">
        <v>0.8</v>
      </c>
      <c r="I614" s="151" t="s">
        <v>292</v>
      </c>
    </row>
    <row r="615" spans="1:9" s="157" customFormat="1" ht="30" customHeight="1">
      <c r="A615" s="67" t="s">
        <v>1427</v>
      </c>
      <c r="B615" s="152" t="s">
        <v>653</v>
      </c>
      <c r="C615" s="71" t="s">
        <v>1433</v>
      </c>
      <c r="D615" s="70" t="s">
        <v>1434</v>
      </c>
      <c r="E615" s="145" t="s">
        <v>295</v>
      </c>
      <c r="F615" s="145"/>
      <c r="G615" s="146">
        <v>0.9</v>
      </c>
      <c r="H615" s="146">
        <v>0.8</v>
      </c>
      <c r="I615" s="151" t="s">
        <v>292</v>
      </c>
    </row>
    <row r="616" spans="1:9" s="157" customFormat="1" ht="30" customHeight="1">
      <c r="A616" s="67" t="s">
        <v>1435</v>
      </c>
      <c r="B616" s="152" t="s">
        <v>661</v>
      </c>
      <c r="C616" s="71" t="s">
        <v>1436</v>
      </c>
      <c r="D616" s="70" t="s">
        <v>1437</v>
      </c>
      <c r="E616" s="145"/>
      <c r="F616" s="145"/>
      <c r="G616" s="146">
        <v>0.5</v>
      </c>
      <c r="H616" s="146">
        <v>0.2</v>
      </c>
      <c r="I616" s="150" t="s">
        <v>292</v>
      </c>
    </row>
    <row r="617" spans="1:9" s="157" customFormat="1" ht="30" customHeight="1">
      <c r="A617" s="67" t="s">
        <v>1435</v>
      </c>
      <c r="B617" s="152" t="s">
        <v>661</v>
      </c>
      <c r="C617" s="71" t="s">
        <v>1438</v>
      </c>
      <c r="D617" s="70" t="s">
        <v>1439</v>
      </c>
      <c r="E617" s="145"/>
      <c r="F617" s="145"/>
      <c r="G617" s="146">
        <v>0.6</v>
      </c>
      <c r="H617" s="146">
        <v>0.2</v>
      </c>
      <c r="I617" s="150" t="s">
        <v>292</v>
      </c>
    </row>
    <row r="618" spans="1:9" s="157" customFormat="1" ht="30" customHeight="1">
      <c r="A618" s="67" t="s">
        <v>1435</v>
      </c>
      <c r="B618" s="152" t="s">
        <v>661</v>
      </c>
      <c r="C618" s="71" t="s">
        <v>1440</v>
      </c>
      <c r="D618" s="70" t="s">
        <v>1441</v>
      </c>
      <c r="E618" s="145"/>
      <c r="F618" s="145"/>
      <c r="G618" s="146">
        <v>0.5</v>
      </c>
      <c r="H618" s="146">
        <v>0.2</v>
      </c>
      <c r="I618" s="150" t="s">
        <v>292</v>
      </c>
    </row>
    <row r="619" spans="1:9" s="157" customFormat="1" ht="30" customHeight="1">
      <c r="A619" s="67" t="s">
        <v>1435</v>
      </c>
      <c r="B619" s="152" t="s">
        <v>661</v>
      </c>
      <c r="C619" s="71" t="s">
        <v>1442</v>
      </c>
      <c r="D619" s="70" t="s">
        <v>1443</v>
      </c>
      <c r="E619" s="145"/>
      <c r="F619" s="145"/>
      <c r="G619" s="146">
        <v>0.5</v>
      </c>
      <c r="H619" s="146">
        <v>0.2</v>
      </c>
      <c r="I619" s="150" t="s">
        <v>292</v>
      </c>
    </row>
    <row r="620" spans="1:9" s="157" customFormat="1" ht="30" customHeight="1">
      <c r="A620" s="67" t="s">
        <v>1435</v>
      </c>
      <c r="B620" s="152" t="s">
        <v>661</v>
      </c>
      <c r="C620" s="71" t="s">
        <v>1444</v>
      </c>
      <c r="D620" s="70" t="s">
        <v>1445</v>
      </c>
      <c r="E620" s="145"/>
      <c r="F620" s="145"/>
      <c r="G620" s="146">
        <v>0.5</v>
      </c>
      <c r="H620" s="146">
        <v>0.2</v>
      </c>
      <c r="I620" s="150" t="s">
        <v>292</v>
      </c>
    </row>
    <row r="621" spans="1:9" s="157" customFormat="1" ht="30" customHeight="1">
      <c r="A621" s="67" t="s">
        <v>1435</v>
      </c>
      <c r="B621" s="152" t="s">
        <v>661</v>
      </c>
      <c r="C621" s="71" t="s">
        <v>1446</v>
      </c>
      <c r="D621" s="70" t="s">
        <v>1447</v>
      </c>
      <c r="E621" s="145"/>
      <c r="F621" s="145"/>
      <c r="G621" s="146">
        <v>0.5</v>
      </c>
      <c r="H621" s="146">
        <v>0.2</v>
      </c>
      <c r="I621" s="150" t="s">
        <v>292</v>
      </c>
    </row>
    <row r="622" spans="1:9" s="157" customFormat="1" ht="30" customHeight="1">
      <c r="A622" s="67" t="s">
        <v>1435</v>
      </c>
      <c r="B622" s="152" t="s">
        <v>661</v>
      </c>
      <c r="C622" s="71" t="s">
        <v>1448</v>
      </c>
      <c r="D622" s="70" t="s">
        <v>1449</v>
      </c>
      <c r="E622" s="145"/>
      <c r="F622" s="145"/>
      <c r="G622" s="146">
        <v>0.5</v>
      </c>
      <c r="H622" s="146">
        <v>0.2</v>
      </c>
      <c r="I622" s="150" t="s">
        <v>292</v>
      </c>
    </row>
    <row r="623" spans="1:9" s="157" customFormat="1" ht="30" customHeight="1">
      <c r="A623" s="67" t="s">
        <v>1435</v>
      </c>
      <c r="B623" s="152" t="s">
        <v>661</v>
      </c>
      <c r="C623" s="71" t="s">
        <v>1450</v>
      </c>
      <c r="D623" s="70" t="s">
        <v>1451</v>
      </c>
      <c r="E623" s="145"/>
      <c r="F623" s="145"/>
      <c r="G623" s="146">
        <v>0.5</v>
      </c>
      <c r="H623" s="146">
        <v>0.2</v>
      </c>
      <c r="I623" s="150" t="s">
        <v>292</v>
      </c>
    </row>
    <row r="624" spans="1:9" s="157" customFormat="1" ht="30" customHeight="1">
      <c r="A624" s="67" t="s">
        <v>1435</v>
      </c>
      <c r="B624" s="152" t="s">
        <v>661</v>
      </c>
      <c r="C624" s="71" t="s">
        <v>1452</v>
      </c>
      <c r="D624" s="70" t="s">
        <v>667</v>
      </c>
      <c r="E624" s="145"/>
      <c r="F624" s="145"/>
      <c r="G624" s="146">
        <v>0.5</v>
      </c>
      <c r="H624" s="146">
        <v>0.2</v>
      </c>
      <c r="I624" s="150" t="s">
        <v>292</v>
      </c>
    </row>
    <row r="625" spans="1:9" s="157" customFormat="1" ht="30" customHeight="1">
      <c r="A625" s="67" t="s">
        <v>1453</v>
      </c>
      <c r="B625" s="152" t="s">
        <v>671</v>
      </c>
      <c r="C625" s="71" t="s">
        <v>1454</v>
      </c>
      <c r="D625" s="70" t="s">
        <v>673</v>
      </c>
      <c r="E625" s="145"/>
      <c r="F625" s="145" t="s">
        <v>338</v>
      </c>
      <c r="G625" s="146">
        <v>0.5</v>
      </c>
      <c r="H625" s="146">
        <v>0.25</v>
      </c>
      <c r="I625" s="147">
        <v>1</v>
      </c>
    </row>
    <row r="626" spans="1:9" s="157" customFormat="1" ht="30" customHeight="1">
      <c r="A626" s="67" t="s">
        <v>1453</v>
      </c>
      <c r="B626" s="152" t="s">
        <v>671</v>
      </c>
      <c r="C626" s="71" t="s">
        <v>1455</v>
      </c>
      <c r="D626" s="70" t="s">
        <v>1456</v>
      </c>
      <c r="E626" s="145"/>
      <c r="F626" s="145"/>
      <c r="G626" s="146">
        <v>0.5</v>
      </c>
      <c r="H626" s="146">
        <v>0.2</v>
      </c>
      <c r="I626" s="150" t="s">
        <v>292</v>
      </c>
    </row>
    <row r="627" spans="1:9" s="157" customFormat="1" ht="30" customHeight="1">
      <c r="A627" s="67" t="s">
        <v>1453</v>
      </c>
      <c r="B627" s="152" t="s">
        <v>671</v>
      </c>
      <c r="C627" s="71" t="s">
        <v>1457</v>
      </c>
      <c r="D627" s="70" t="s">
        <v>675</v>
      </c>
      <c r="E627" s="145"/>
      <c r="F627" s="145"/>
      <c r="G627" s="146">
        <v>0.5</v>
      </c>
      <c r="H627" s="146">
        <v>0.25</v>
      </c>
      <c r="I627" s="151" t="s">
        <v>292</v>
      </c>
    </row>
    <row r="628" spans="1:9" s="157" customFormat="1" ht="30" customHeight="1">
      <c r="A628" s="67" t="s">
        <v>1453</v>
      </c>
      <c r="B628" s="152" t="s">
        <v>671</v>
      </c>
      <c r="C628" s="71" t="s">
        <v>1458</v>
      </c>
      <c r="D628" s="70" t="s">
        <v>1459</v>
      </c>
      <c r="E628" s="145"/>
      <c r="F628" s="145"/>
      <c r="G628" s="146">
        <v>0.5</v>
      </c>
      <c r="H628" s="146">
        <v>0.2</v>
      </c>
      <c r="I628" s="150" t="s">
        <v>292</v>
      </c>
    </row>
    <row r="629" spans="1:9" s="157" customFormat="1" ht="30" customHeight="1">
      <c r="A629" s="67" t="s">
        <v>1453</v>
      </c>
      <c r="B629" s="152" t="s">
        <v>671</v>
      </c>
      <c r="C629" s="71" t="s">
        <v>1460</v>
      </c>
      <c r="D629" s="70" t="s">
        <v>679</v>
      </c>
      <c r="E629" s="145"/>
      <c r="F629" s="145"/>
      <c r="G629" s="146">
        <v>0.5</v>
      </c>
      <c r="H629" s="146">
        <v>0.2</v>
      </c>
      <c r="I629" s="150" t="s">
        <v>292</v>
      </c>
    </row>
    <row r="630" spans="1:9" s="157" customFormat="1" ht="30" customHeight="1">
      <c r="A630" s="67" t="s">
        <v>1453</v>
      </c>
      <c r="B630" s="152" t="s">
        <v>671</v>
      </c>
      <c r="C630" s="71" t="s">
        <v>1461</v>
      </c>
      <c r="D630" s="70" t="s">
        <v>1462</v>
      </c>
      <c r="E630" s="145"/>
      <c r="F630" s="145" t="s">
        <v>289</v>
      </c>
      <c r="G630" s="146">
        <v>0.8</v>
      </c>
      <c r="H630" s="146">
        <v>0.5</v>
      </c>
      <c r="I630" s="146">
        <v>1</v>
      </c>
    </row>
    <row r="631" spans="1:9" s="157" customFormat="1" ht="30" customHeight="1">
      <c r="A631" s="67" t="s">
        <v>1453</v>
      </c>
      <c r="B631" s="152" t="s">
        <v>671</v>
      </c>
      <c r="C631" s="71" t="s">
        <v>1463</v>
      </c>
      <c r="D631" s="70" t="s">
        <v>1464</v>
      </c>
      <c r="E631" s="145"/>
      <c r="F631" s="145"/>
      <c r="G631" s="146">
        <v>0.8</v>
      </c>
      <c r="H631" s="151" t="s">
        <v>461</v>
      </c>
      <c r="I631" s="151" t="s">
        <v>461</v>
      </c>
    </row>
    <row r="632" spans="1:9" s="157" customFormat="1" ht="30" customHeight="1">
      <c r="A632" s="67" t="s">
        <v>1453</v>
      </c>
      <c r="B632" s="152" t="s">
        <v>671</v>
      </c>
      <c r="C632" s="71" t="s">
        <v>1465</v>
      </c>
      <c r="D632" s="70" t="s">
        <v>1466</v>
      </c>
      <c r="E632" s="145" t="s">
        <v>295</v>
      </c>
      <c r="F632" s="145" t="s">
        <v>289</v>
      </c>
      <c r="G632" s="146">
        <v>0.9</v>
      </c>
      <c r="H632" s="146">
        <v>0.8</v>
      </c>
      <c r="I632" s="146">
        <v>1</v>
      </c>
    </row>
    <row r="633" spans="1:9" s="157" customFormat="1" ht="30" customHeight="1">
      <c r="A633" s="67" t="s">
        <v>1453</v>
      </c>
      <c r="B633" s="152" t="s">
        <v>671</v>
      </c>
      <c r="C633" s="71" t="s">
        <v>1467</v>
      </c>
      <c r="D633" s="70" t="s">
        <v>1468</v>
      </c>
      <c r="E633" s="145" t="s">
        <v>295</v>
      </c>
      <c r="F633" s="145" t="s">
        <v>289</v>
      </c>
      <c r="G633" s="146">
        <v>0.9</v>
      </c>
      <c r="H633" s="146">
        <v>0.8</v>
      </c>
      <c r="I633" s="146">
        <v>1</v>
      </c>
    </row>
    <row r="634" spans="1:9" s="157" customFormat="1" ht="30" customHeight="1">
      <c r="A634" s="67" t="s">
        <v>1453</v>
      </c>
      <c r="B634" s="152" t="s">
        <v>671</v>
      </c>
      <c r="C634" s="71" t="s">
        <v>1469</v>
      </c>
      <c r="D634" s="70" t="s">
        <v>1470</v>
      </c>
      <c r="E634" s="145" t="s">
        <v>295</v>
      </c>
      <c r="F634" s="145" t="s">
        <v>289</v>
      </c>
      <c r="G634" s="146">
        <v>0.9</v>
      </c>
      <c r="H634" s="146">
        <v>0.8</v>
      </c>
      <c r="I634" s="146">
        <v>1</v>
      </c>
    </row>
    <row r="635" spans="1:9" s="157" customFormat="1" ht="30" customHeight="1">
      <c r="A635" s="67" t="s">
        <v>1453</v>
      </c>
      <c r="B635" s="152" t="s">
        <v>671</v>
      </c>
      <c r="C635" s="71" t="s">
        <v>1471</v>
      </c>
      <c r="D635" s="70" t="s">
        <v>681</v>
      </c>
      <c r="E635" s="145"/>
      <c r="F635" s="145"/>
      <c r="G635" s="146">
        <v>0.5</v>
      </c>
      <c r="H635" s="146">
        <v>0.2</v>
      </c>
      <c r="I635" s="150" t="s">
        <v>292</v>
      </c>
    </row>
    <row r="636" spans="1:9" s="157" customFormat="1" ht="30" customHeight="1">
      <c r="A636" s="67" t="s">
        <v>1453</v>
      </c>
      <c r="B636" s="152" t="s">
        <v>671</v>
      </c>
      <c r="C636" s="71" t="s">
        <v>1472</v>
      </c>
      <c r="D636" s="70" t="s">
        <v>1473</v>
      </c>
      <c r="E636" s="145"/>
      <c r="F636" s="145"/>
      <c r="G636" s="146">
        <v>0.5</v>
      </c>
      <c r="H636" s="146">
        <v>0.2</v>
      </c>
      <c r="I636" s="150" t="s">
        <v>292</v>
      </c>
    </row>
    <row r="637" spans="1:9" s="157" customFormat="1" ht="30" customHeight="1">
      <c r="A637" s="67" t="s">
        <v>1453</v>
      </c>
      <c r="B637" s="152" t="s">
        <v>671</v>
      </c>
      <c r="C637" s="71" t="s">
        <v>1474</v>
      </c>
      <c r="D637" s="70" t="s">
        <v>1475</v>
      </c>
      <c r="E637" s="145"/>
      <c r="F637" s="145"/>
      <c r="G637" s="146">
        <v>0.5</v>
      </c>
      <c r="H637" s="146">
        <v>0.2</v>
      </c>
      <c r="I637" s="150" t="s">
        <v>292</v>
      </c>
    </row>
    <row r="638" spans="1:9" s="157" customFormat="1" ht="30" customHeight="1">
      <c r="A638" s="67" t="s">
        <v>1453</v>
      </c>
      <c r="B638" s="152" t="s">
        <v>671</v>
      </c>
      <c r="C638" s="71" t="s">
        <v>1476</v>
      </c>
      <c r="D638" s="70" t="s">
        <v>1477</v>
      </c>
      <c r="E638" s="145"/>
      <c r="F638" s="145"/>
      <c r="G638" s="146">
        <v>0.5</v>
      </c>
      <c r="H638" s="146">
        <v>0.2</v>
      </c>
      <c r="I638" s="150" t="s">
        <v>292</v>
      </c>
    </row>
    <row r="639" spans="1:9" s="157" customFormat="1" ht="30" customHeight="1">
      <c r="A639" s="67" t="s">
        <v>1453</v>
      </c>
      <c r="B639" s="152" t="s">
        <v>671</v>
      </c>
      <c r="C639" s="71" t="s">
        <v>1478</v>
      </c>
      <c r="D639" s="70" t="s">
        <v>1479</v>
      </c>
      <c r="E639" s="145"/>
      <c r="F639" s="145"/>
      <c r="G639" s="146">
        <v>0.5</v>
      </c>
      <c r="H639" s="146">
        <v>0.2</v>
      </c>
      <c r="I639" s="150" t="s">
        <v>292</v>
      </c>
    </row>
    <row r="640" spans="1:9" s="157" customFormat="1" ht="30" customHeight="1">
      <c r="A640" s="67" t="s">
        <v>1453</v>
      </c>
      <c r="B640" s="152" t="s">
        <v>671</v>
      </c>
      <c r="C640" s="71" t="s">
        <v>1480</v>
      </c>
      <c r="D640" s="70" t="s">
        <v>1481</v>
      </c>
      <c r="E640" s="145"/>
      <c r="F640" s="145"/>
      <c r="G640" s="146">
        <v>0.5</v>
      </c>
      <c r="H640" s="146">
        <v>0.2</v>
      </c>
      <c r="I640" s="150" t="s">
        <v>292</v>
      </c>
    </row>
    <row r="641" spans="1:9" s="157" customFormat="1" ht="30" customHeight="1">
      <c r="A641" s="67" t="s">
        <v>1453</v>
      </c>
      <c r="B641" s="152" t="s">
        <v>671</v>
      </c>
      <c r="C641" s="71" t="s">
        <v>1482</v>
      </c>
      <c r="D641" s="70" t="s">
        <v>1483</v>
      </c>
      <c r="E641" s="145"/>
      <c r="F641" s="145" t="s">
        <v>289</v>
      </c>
      <c r="G641" s="146">
        <v>0.8</v>
      </c>
      <c r="H641" s="146">
        <v>0.5</v>
      </c>
      <c r="I641" s="146">
        <v>1</v>
      </c>
    </row>
    <row r="642" spans="1:9" s="157" customFormat="1" ht="30" customHeight="1">
      <c r="A642" s="67" t="s">
        <v>1453</v>
      </c>
      <c r="B642" s="152" t="s">
        <v>671</v>
      </c>
      <c r="C642" s="71" t="s">
        <v>1484</v>
      </c>
      <c r="D642" s="70" t="s">
        <v>683</v>
      </c>
      <c r="E642" s="145"/>
      <c r="F642" s="145" t="s">
        <v>289</v>
      </c>
      <c r="G642" s="146">
        <v>0.8</v>
      </c>
      <c r="H642" s="146">
        <v>0.5</v>
      </c>
      <c r="I642" s="146">
        <v>1</v>
      </c>
    </row>
    <row r="643" spans="1:9" s="157" customFormat="1" ht="30" customHeight="1">
      <c r="A643" s="67" t="s">
        <v>1453</v>
      </c>
      <c r="B643" s="152" t="s">
        <v>671</v>
      </c>
      <c r="C643" s="71" t="s">
        <v>1485</v>
      </c>
      <c r="D643" s="70" t="s">
        <v>685</v>
      </c>
      <c r="E643" s="145"/>
      <c r="F643" s="145" t="s">
        <v>289</v>
      </c>
      <c r="G643" s="146">
        <v>0.8</v>
      </c>
      <c r="H643" s="146">
        <v>0.5</v>
      </c>
      <c r="I643" s="146">
        <v>1</v>
      </c>
    </row>
    <row r="644" spans="1:9" s="157" customFormat="1" ht="30" customHeight="1">
      <c r="A644" s="67" t="s">
        <v>1453</v>
      </c>
      <c r="B644" s="152" t="s">
        <v>671</v>
      </c>
      <c r="C644" s="71" t="s">
        <v>1486</v>
      </c>
      <c r="D644" s="70" t="s">
        <v>687</v>
      </c>
      <c r="E644" s="145"/>
      <c r="F644" s="145"/>
      <c r="G644" s="146">
        <v>0.5</v>
      </c>
      <c r="H644" s="146">
        <v>0.25</v>
      </c>
      <c r="I644" s="150" t="s">
        <v>292</v>
      </c>
    </row>
    <row r="645" spans="1:9" s="157" customFormat="1" ht="30" customHeight="1">
      <c r="A645" s="67" t="s">
        <v>1453</v>
      </c>
      <c r="B645" s="152" t="s">
        <v>671</v>
      </c>
      <c r="C645" s="71" t="s">
        <v>1487</v>
      </c>
      <c r="D645" s="70" t="s">
        <v>689</v>
      </c>
      <c r="E645" s="145"/>
      <c r="F645" s="145" t="s">
        <v>338</v>
      </c>
      <c r="G645" s="146">
        <v>0.5</v>
      </c>
      <c r="H645" s="146">
        <v>0.25</v>
      </c>
      <c r="I645" s="147">
        <v>1</v>
      </c>
    </row>
    <row r="646" spans="1:9" s="157" customFormat="1" ht="30" customHeight="1">
      <c r="A646" s="67" t="s">
        <v>1453</v>
      </c>
      <c r="B646" s="152" t="s">
        <v>671</v>
      </c>
      <c r="C646" s="71" t="s">
        <v>1488</v>
      </c>
      <c r="D646" s="70" t="s">
        <v>691</v>
      </c>
      <c r="E646" s="145"/>
      <c r="F646" s="145" t="s">
        <v>338</v>
      </c>
      <c r="G646" s="146">
        <v>0.5</v>
      </c>
      <c r="H646" s="146">
        <v>0.25</v>
      </c>
      <c r="I646" s="147">
        <v>1</v>
      </c>
    </row>
    <row r="647" spans="1:9" s="157" customFormat="1" ht="30" customHeight="1">
      <c r="A647" s="67" t="s">
        <v>1453</v>
      </c>
      <c r="B647" s="152" t="s">
        <v>671</v>
      </c>
      <c r="C647" s="71" t="s">
        <v>1489</v>
      </c>
      <c r="D647" s="70" t="s">
        <v>693</v>
      </c>
      <c r="E647" s="145"/>
      <c r="F647" s="145" t="s">
        <v>338</v>
      </c>
      <c r="G647" s="146">
        <v>0.5</v>
      </c>
      <c r="H647" s="146">
        <v>0.25</v>
      </c>
      <c r="I647" s="147">
        <v>1</v>
      </c>
    </row>
    <row r="648" spans="1:9" s="157" customFormat="1" ht="30" customHeight="1">
      <c r="A648" s="67" t="s">
        <v>1453</v>
      </c>
      <c r="B648" s="152" t="s">
        <v>671</v>
      </c>
      <c r="C648" s="71" t="s">
        <v>1490</v>
      </c>
      <c r="D648" s="70" t="s">
        <v>695</v>
      </c>
      <c r="E648" s="145"/>
      <c r="F648" s="145" t="s">
        <v>338</v>
      </c>
      <c r="G648" s="146">
        <v>0.5</v>
      </c>
      <c r="H648" s="146">
        <v>0.25</v>
      </c>
      <c r="I648" s="147">
        <v>1</v>
      </c>
    </row>
    <row r="649" spans="1:9" s="157" customFormat="1" ht="30" customHeight="1">
      <c r="A649" s="67" t="s">
        <v>1453</v>
      </c>
      <c r="B649" s="152" t="s">
        <v>671</v>
      </c>
      <c r="C649" s="71" t="s">
        <v>1491</v>
      </c>
      <c r="D649" s="70" t="s">
        <v>697</v>
      </c>
      <c r="E649" s="145"/>
      <c r="F649" s="145" t="s">
        <v>338</v>
      </c>
      <c r="G649" s="146">
        <v>0.5</v>
      </c>
      <c r="H649" s="146">
        <v>0.25</v>
      </c>
      <c r="I649" s="147">
        <v>1</v>
      </c>
    </row>
    <row r="650" spans="1:9" s="157" customFormat="1" ht="30" customHeight="1">
      <c r="A650" s="67" t="s">
        <v>1453</v>
      </c>
      <c r="B650" s="152" t="s">
        <v>671</v>
      </c>
      <c r="C650" s="71" t="s">
        <v>1492</v>
      </c>
      <c r="D650" s="70" t="s">
        <v>699</v>
      </c>
      <c r="E650" s="145"/>
      <c r="F650" s="145" t="s">
        <v>338</v>
      </c>
      <c r="G650" s="146">
        <v>0.5</v>
      </c>
      <c r="H650" s="146">
        <v>0.25</v>
      </c>
      <c r="I650" s="147">
        <v>1</v>
      </c>
    </row>
    <row r="651" spans="1:9" s="157" customFormat="1" ht="30" customHeight="1">
      <c r="A651" s="67" t="s">
        <v>1453</v>
      </c>
      <c r="B651" s="152" t="s">
        <v>671</v>
      </c>
      <c r="C651" s="153" t="s">
        <v>1493</v>
      </c>
      <c r="D651" s="154" t="s">
        <v>701</v>
      </c>
      <c r="E651" s="145"/>
      <c r="F651" s="145" t="s">
        <v>338</v>
      </c>
      <c r="G651" s="146">
        <v>0.5</v>
      </c>
      <c r="H651" s="146">
        <v>0.25</v>
      </c>
      <c r="I651" s="147">
        <v>1</v>
      </c>
    </row>
    <row r="652" spans="1:9" s="157" customFormat="1" ht="30" customHeight="1">
      <c r="A652" s="67" t="s">
        <v>1453</v>
      </c>
      <c r="B652" s="152" t="s">
        <v>671</v>
      </c>
      <c r="C652" s="71" t="s">
        <v>1494</v>
      </c>
      <c r="D652" s="70" t="s">
        <v>703</v>
      </c>
      <c r="E652" s="145"/>
      <c r="F652" s="145" t="s">
        <v>338</v>
      </c>
      <c r="G652" s="146">
        <v>0.5</v>
      </c>
      <c r="H652" s="146">
        <v>0.25</v>
      </c>
      <c r="I652" s="147">
        <v>1</v>
      </c>
    </row>
    <row r="653" spans="1:9" s="157" customFormat="1" ht="30" customHeight="1">
      <c r="A653" s="67" t="s">
        <v>1453</v>
      </c>
      <c r="B653" s="152" t="s">
        <v>671</v>
      </c>
      <c r="C653" s="71" t="s">
        <v>1495</v>
      </c>
      <c r="D653" s="70" t="s">
        <v>705</v>
      </c>
      <c r="E653" s="145"/>
      <c r="F653" s="145" t="s">
        <v>338</v>
      </c>
      <c r="G653" s="146">
        <v>0.5</v>
      </c>
      <c r="H653" s="146">
        <v>0.25</v>
      </c>
      <c r="I653" s="147">
        <v>1</v>
      </c>
    </row>
    <row r="654" spans="1:9" s="157" customFormat="1" ht="30" customHeight="1">
      <c r="A654" s="67" t="s">
        <v>1453</v>
      </c>
      <c r="B654" s="152" t="s">
        <v>671</v>
      </c>
      <c r="C654" s="71" t="s">
        <v>1496</v>
      </c>
      <c r="D654" s="70" t="s">
        <v>707</v>
      </c>
      <c r="E654" s="145"/>
      <c r="F654" s="145" t="s">
        <v>338</v>
      </c>
      <c r="G654" s="146">
        <v>0.5</v>
      </c>
      <c r="H654" s="146">
        <v>0.25</v>
      </c>
      <c r="I654" s="147">
        <v>1</v>
      </c>
    </row>
    <row r="655" spans="1:9" s="157" customFormat="1" ht="30" customHeight="1">
      <c r="A655" s="67" t="s">
        <v>1453</v>
      </c>
      <c r="B655" s="152" t="s">
        <v>671</v>
      </c>
      <c r="C655" s="71" t="s">
        <v>1497</v>
      </c>
      <c r="D655" s="70" t="s">
        <v>709</v>
      </c>
      <c r="E655" s="145"/>
      <c r="F655" s="145" t="s">
        <v>338</v>
      </c>
      <c r="G655" s="146">
        <v>0.5</v>
      </c>
      <c r="H655" s="146">
        <v>0.25</v>
      </c>
      <c r="I655" s="147">
        <v>1</v>
      </c>
    </row>
    <row r="656" spans="1:9" s="157" customFormat="1" ht="30" customHeight="1">
      <c r="A656" s="67" t="s">
        <v>1453</v>
      </c>
      <c r="B656" s="152" t="s">
        <v>671</v>
      </c>
      <c r="C656" s="71" t="s">
        <v>1498</v>
      </c>
      <c r="D656" s="70" t="s">
        <v>711</v>
      </c>
      <c r="E656" s="145"/>
      <c r="F656" s="145" t="s">
        <v>338</v>
      </c>
      <c r="G656" s="146">
        <v>0.5</v>
      </c>
      <c r="H656" s="146">
        <v>0.25</v>
      </c>
      <c r="I656" s="147">
        <v>1</v>
      </c>
    </row>
    <row r="657" spans="1:9" s="157" customFormat="1" ht="30" customHeight="1">
      <c r="A657" s="67" t="s">
        <v>1453</v>
      </c>
      <c r="B657" s="152" t="s">
        <v>671</v>
      </c>
      <c r="C657" s="71" t="s">
        <v>1499</v>
      </c>
      <c r="D657" s="70" t="s">
        <v>713</v>
      </c>
      <c r="E657" s="145"/>
      <c r="F657" s="145" t="s">
        <v>338</v>
      </c>
      <c r="G657" s="146">
        <v>0.5</v>
      </c>
      <c r="H657" s="146">
        <v>0.25</v>
      </c>
      <c r="I657" s="147">
        <v>1</v>
      </c>
    </row>
    <row r="658" spans="1:9" s="157" customFormat="1" ht="30" customHeight="1">
      <c r="A658" s="67" t="s">
        <v>1453</v>
      </c>
      <c r="B658" s="152" t="s">
        <v>671</v>
      </c>
      <c r="C658" s="71" t="s">
        <v>1500</v>
      </c>
      <c r="D658" s="70" t="s">
        <v>715</v>
      </c>
      <c r="E658" s="145"/>
      <c r="F658" s="145" t="s">
        <v>338</v>
      </c>
      <c r="G658" s="146">
        <v>0.5</v>
      </c>
      <c r="H658" s="146">
        <v>0.25</v>
      </c>
      <c r="I658" s="147">
        <v>1</v>
      </c>
    </row>
    <row r="659" spans="1:9" s="157" customFormat="1" ht="30" customHeight="1">
      <c r="A659" s="67" t="s">
        <v>1453</v>
      </c>
      <c r="B659" s="152" t="s">
        <v>671</v>
      </c>
      <c r="C659" s="71" t="s">
        <v>1501</v>
      </c>
      <c r="D659" s="70" t="s">
        <v>717</v>
      </c>
      <c r="E659" s="145"/>
      <c r="F659" s="145" t="s">
        <v>338</v>
      </c>
      <c r="G659" s="146">
        <v>0.5</v>
      </c>
      <c r="H659" s="146">
        <v>0.25</v>
      </c>
      <c r="I659" s="147">
        <v>1</v>
      </c>
    </row>
    <row r="660" spans="1:9" s="157" customFormat="1" ht="30" customHeight="1">
      <c r="A660" s="67" t="s">
        <v>1453</v>
      </c>
      <c r="B660" s="152" t="s">
        <v>671</v>
      </c>
      <c r="C660" s="71" t="s">
        <v>1502</v>
      </c>
      <c r="D660" s="70" t="s">
        <v>719</v>
      </c>
      <c r="E660" s="145"/>
      <c r="F660" s="145" t="s">
        <v>338</v>
      </c>
      <c r="G660" s="146">
        <v>0.5</v>
      </c>
      <c r="H660" s="146">
        <v>0.25</v>
      </c>
      <c r="I660" s="147">
        <v>1</v>
      </c>
    </row>
    <row r="661" spans="1:9" s="157" customFormat="1" ht="30" customHeight="1">
      <c r="A661" s="67" t="s">
        <v>1453</v>
      </c>
      <c r="B661" s="152" t="s">
        <v>671</v>
      </c>
      <c r="C661" s="71" t="s">
        <v>1503</v>
      </c>
      <c r="D661" s="70" t="s">
        <v>721</v>
      </c>
      <c r="E661" s="145"/>
      <c r="F661" s="145" t="s">
        <v>338</v>
      </c>
      <c r="G661" s="146">
        <v>0.5</v>
      </c>
      <c r="H661" s="146">
        <v>0.25</v>
      </c>
      <c r="I661" s="147">
        <v>1</v>
      </c>
    </row>
    <row r="662" spans="1:9" s="157" customFormat="1" ht="30" customHeight="1">
      <c r="A662" s="67" t="s">
        <v>1453</v>
      </c>
      <c r="B662" s="152" t="s">
        <v>671</v>
      </c>
      <c r="C662" s="71" t="s">
        <v>1504</v>
      </c>
      <c r="D662" s="70" t="s">
        <v>723</v>
      </c>
      <c r="E662" s="145"/>
      <c r="F662" s="145" t="s">
        <v>338</v>
      </c>
      <c r="G662" s="146">
        <v>0.5</v>
      </c>
      <c r="H662" s="146">
        <v>0.25</v>
      </c>
      <c r="I662" s="147">
        <v>1</v>
      </c>
    </row>
    <row r="663" spans="1:9" s="157" customFormat="1" ht="30" customHeight="1">
      <c r="A663" s="67" t="s">
        <v>1453</v>
      </c>
      <c r="B663" s="152" t="s">
        <v>671</v>
      </c>
      <c r="C663" s="71" t="s">
        <v>1505</v>
      </c>
      <c r="D663" s="70" t="s">
        <v>725</v>
      </c>
      <c r="E663" s="145"/>
      <c r="F663" s="145" t="s">
        <v>338</v>
      </c>
      <c r="G663" s="146">
        <v>0.5</v>
      </c>
      <c r="H663" s="146">
        <v>0.25</v>
      </c>
      <c r="I663" s="147">
        <v>1</v>
      </c>
    </row>
    <row r="664" spans="1:9" s="157" customFormat="1" ht="30" customHeight="1">
      <c r="A664" s="67" t="s">
        <v>1453</v>
      </c>
      <c r="B664" s="152" t="s">
        <v>671</v>
      </c>
      <c r="C664" s="71" t="s">
        <v>1506</v>
      </c>
      <c r="D664" s="70" t="s">
        <v>727</v>
      </c>
      <c r="E664" s="145"/>
      <c r="F664" s="145" t="s">
        <v>338</v>
      </c>
      <c r="G664" s="146">
        <v>0.5</v>
      </c>
      <c r="H664" s="146">
        <v>0.25</v>
      </c>
      <c r="I664" s="147">
        <v>1</v>
      </c>
    </row>
    <row r="665" spans="1:9" s="157" customFormat="1" ht="30" customHeight="1">
      <c r="A665" s="67" t="s">
        <v>1453</v>
      </c>
      <c r="B665" s="152" t="s">
        <v>671</v>
      </c>
      <c r="C665" s="71" t="s">
        <v>1507</v>
      </c>
      <c r="D665" s="70" t="s">
        <v>1508</v>
      </c>
      <c r="E665" s="145"/>
      <c r="F665" s="145" t="s">
        <v>289</v>
      </c>
      <c r="G665" s="146">
        <v>0.8</v>
      </c>
      <c r="H665" s="146">
        <v>0.5</v>
      </c>
      <c r="I665" s="146">
        <v>1</v>
      </c>
    </row>
    <row r="666" spans="1:9" s="157" customFormat="1" ht="30" customHeight="1">
      <c r="A666" s="67" t="s">
        <v>1453</v>
      </c>
      <c r="B666" s="152" t="s">
        <v>671</v>
      </c>
      <c r="C666" s="71" t="s">
        <v>1509</v>
      </c>
      <c r="D666" s="161" t="s">
        <v>1510</v>
      </c>
      <c r="E666" s="145"/>
      <c r="F666" s="145" t="s">
        <v>289</v>
      </c>
      <c r="G666" s="146">
        <v>0.8</v>
      </c>
      <c r="H666" s="146">
        <v>0.5</v>
      </c>
      <c r="I666" s="146">
        <v>1</v>
      </c>
    </row>
    <row r="667" spans="1:9" s="157" customFormat="1" ht="30" customHeight="1">
      <c r="A667" s="67" t="s">
        <v>174</v>
      </c>
      <c r="B667" s="152" t="s">
        <v>175</v>
      </c>
      <c r="C667" s="71" t="s">
        <v>176</v>
      </c>
      <c r="D667" s="70" t="s">
        <v>734</v>
      </c>
      <c r="E667" s="145"/>
      <c r="F667" s="145"/>
      <c r="G667" s="146">
        <v>0.5</v>
      </c>
      <c r="H667" s="146">
        <v>0.2</v>
      </c>
      <c r="I667" s="151" t="s">
        <v>461</v>
      </c>
    </row>
    <row r="668" spans="1:9" s="157" customFormat="1" ht="30" customHeight="1">
      <c r="A668" s="67" t="s">
        <v>174</v>
      </c>
      <c r="B668" s="152" t="s">
        <v>175</v>
      </c>
      <c r="C668" s="71" t="s">
        <v>177</v>
      </c>
      <c r="D668" s="70" t="s">
        <v>1511</v>
      </c>
      <c r="E668" s="145"/>
      <c r="F668" s="145"/>
      <c r="G668" s="151" t="s">
        <v>461</v>
      </c>
      <c r="H668" s="151" t="s">
        <v>461</v>
      </c>
      <c r="I668" s="151" t="s">
        <v>461</v>
      </c>
    </row>
    <row r="669" spans="1:9" s="157" customFormat="1" ht="30" customHeight="1">
      <c r="A669" s="67" t="s">
        <v>174</v>
      </c>
      <c r="B669" s="152" t="s">
        <v>175</v>
      </c>
      <c r="C669" s="71" t="s">
        <v>179</v>
      </c>
      <c r="D669" s="70" t="s">
        <v>1512</v>
      </c>
      <c r="E669" s="145"/>
      <c r="F669" s="145"/>
      <c r="G669" s="151" t="s">
        <v>461</v>
      </c>
      <c r="H669" s="151" t="s">
        <v>461</v>
      </c>
      <c r="I669" s="151" t="s">
        <v>461</v>
      </c>
    </row>
    <row r="670" spans="1:9" s="157" customFormat="1" ht="30" customHeight="1">
      <c r="A670" s="67" t="s">
        <v>174</v>
      </c>
      <c r="B670" s="152" t="s">
        <v>175</v>
      </c>
      <c r="C670" s="71" t="s">
        <v>181</v>
      </c>
      <c r="D670" s="70" t="s">
        <v>182</v>
      </c>
      <c r="E670" s="145"/>
      <c r="F670" s="145"/>
      <c r="G670" s="146">
        <v>0.5</v>
      </c>
      <c r="H670" s="146">
        <v>0.2</v>
      </c>
      <c r="I670" s="151" t="s">
        <v>461</v>
      </c>
    </row>
    <row r="671" spans="1:9" s="157" customFormat="1" ht="45" customHeight="1">
      <c r="A671" s="67" t="s">
        <v>174</v>
      </c>
      <c r="B671" s="152" t="s">
        <v>175</v>
      </c>
      <c r="C671" s="71" t="s">
        <v>183</v>
      </c>
      <c r="D671" s="70" t="s">
        <v>738</v>
      </c>
      <c r="E671" s="145"/>
      <c r="F671" s="145"/>
      <c r="G671" s="146">
        <v>0.5</v>
      </c>
      <c r="H671" s="146">
        <v>0.2</v>
      </c>
      <c r="I671" s="151" t="s">
        <v>461</v>
      </c>
    </row>
    <row r="672" spans="1:9" s="157" customFormat="1" ht="45" customHeight="1">
      <c r="A672" s="67" t="s">
        <v>174</v>
      </c>
      <c r="B672" s="152" t="s">
        <v>175</v>
      </c>
      <c r="C672" s="71" t="s">
        <v>184</v>
      </c>
      <c r="D672" s="70" t="s">
        <v>1513</v>
      </c>
      <c r="E672" s="145"/>
      <c r="F672" s="145"/>
      <c r="G672" s="151" t="s">
        <v>461</v>
      </c>
      <c r="H672" s="151" t="s">
        <v>461</v>
      </c>
      <c r="I672" s="151" t="s">
        <v>461</v>
      </c>
    </row>
    <row r="673" spans="1:9" s="157" customFormat="1" ht="45">
      <c r="A673" s="67" t="s">
        <v>174</v>
      </c>
      <c r="B673" s="152" t="s">
        <v>175</v>
      </c>
      <c r="C673" s="71" t="s">
        <v>186</v>
      </c>
      <c r="D673" s="70" t="s">
        <v>1514</v>
      </c>
      <c r="E673" s="145"/>
      <c r="F673" s="145"/>
      <c r="G673" s="151" t="s">
        <v>461</v>
      </c>
      <c r="H673" s="151" t="s">
        <v>461</v>
      </c>
      <c r="I673" s="151" t="s">
        <v>461</v>
      </c>
    </row>
    <row r="674" spans="1:9" s="157" customFormat="1" ht="30" customHeight="1">
      <c r="A674" s="67" t="s">
        <v>174</v>
      </c>
      <c r="B674" s="152" t="s">
        <v>175</v>
      </c>
      <c r="C674" s="71" t="s">
        <v>188</v>
      </c>
      <c r="D674" s="70" t="s">
        <v>742</v>
      </c>
      <c r="E674" s="145"/>
      <c r="F674" s="145"/>
      <c r="G674" s="146">
        <v>0.5</v>
      </c>
      <c r="H674" s="146">
        <v>0.2</v>
      </c>
      <c r="I674" s="151" t="s">
        <v>461</v>
      </c>
    </row>
    <row r="675" spans="1:9" s="157" customFormat="1" ht="30" customHeight="1">
      <c r="A675" s="67" t="s">
        <v>174</v>
      </c>
      <c r="B675" s="152" t="s">
        <v>175</v>
      </c>
      <c r="C675" s="71" t="s">
        <v>189</v>
      </c>
      <c r="D675" s="70" t="s">
        <v>1515</v>
      </c>
      <c r="E675" s="145"/>
      <c r="F675" s="145"/>
      <c r="G675" s="146">
        <v>0.5</v>
      </c>
      <c r="H675" s="146">
        <v>0.2</v>
      </c>
      <c r="I675" s="151" t="s">
        <v>461</v>
      </c>
    </row>
    <row r="676" spans="1:9" s="157" customFormat="1" ht="30" customHeight="1">
      <c r="A676" s="67" t="s">
        <v>174</v>
      </c>
      <c r="B676" s="152" t="s">
        <v>175</v>
      </c>
      <c r="C676" s="71" t="s">
        <v>190</v>
      </c>
      <c r="D676" s="70" t="s">
        <v>1516</v>
      </c>
      <c r="E676" s="145"/>
      <c r="F676" s="145"/>
      <c r="G676" s="146">
        <v>0.5</v>
      </c>
      <c r="H676" s="146">
        <v>0.2</v>
      </c>
      <c r="I676" s="151" t="s">
        <v>461</v>
      </c>
    </row>
    <row r="677" spans="1:9" s="157" customFormat="1" ht="30" customHeight="1">
      <c r="A677" s="67" t="s">
        <v>174</v>
      </c>
      <c r="B677" s="152" t="s">
        <v>175</v>
      </c>
      <c r="C677" s="71" t="s">
        <v>191</v>
      </c>
      <c r="D677" s="70" t="s">
        <v>192</v>
      </c>
      <c r="E677" s="145"/>
      <c r="F677" s="145"/>
      <c r="G677" s="146">
        <v>0.5</v>
      </c>
      <c r="H677" s="146">
        <v>0.2</v>
      </c>
      <c r="I677" s="151" t="s">
        <v>461</v>
      </c>
    </row>
    <row r="678" spans="1:9" s="157" customFormat="1" ht="30" customHeight="1">
      <c r="A678" s="67" t="s">
        <v>174</v>
      </c>
      <c r="B678" s="152" t="s">
        <v>175</v>
      </c>
      <c r="C678" s="71" t="s">
        <v>193</v>
      </c>
      <c r="D678" s="70" t="s">
        <v>194</v>
      </c>
      <c r="E678" s="145"/>
      <c r="F678" s="145"/>
      <c r="G678" s="146">
        <v>0.5</v>
      </c>
      <c r="H678" s="146">
        <v>0.2</v>
      </c>
      <c r="I678" s="151" t="s">
        <v>461</v>
      </c>
    </row>
    <row r="679" spans="1:9" s="157" customFormat="1" ht="30" customHeight="1">
      <c r="A679" s="67" t="s">
        <v>174</v>
      </c>
      <c r="B679" s="152" t="s">
        <v>175</v>
      </c>
      <c r="C679" s="71" t="s">
        <v>195</v>
      </c>
      <c r="D679" s="70" t="s">
        <v>196</v>
      </c>
      <c r="E679" s="145"/>
      <c r="F679" s="145"/>
      <c r="G679" s="146">
        <v>0.5</v>
      </c>
      <c r="H679" s="146">
        <v>0.2</v>
      </c>
      <c r="I679" s="151" t="s">
        <v>461</v>
      </c>
    </row>
    <row r="680" spans="1:9" s="157" customFormat="1" ht="30" customHeight="1">
      <c r="A680" s="67" t="s">
        <v>174</v>
      </c>
      <c r="B680" s="152" t="s">
        <v>175</v>
      </c>
      <c r="C680" s="71" t="s">
        <v>197</v>
      </c>
      <c r="D680" s="70" t="s">
        <v>198</v>
      </c>
      <c r="E680" s="145"/>
      <c r="F680" s="145"/>
      <c r="G680" s="146">
        <v>0.5</v>
      </c>
      <c r="H680" s="146">
        <v>0.2</v>
      </c>
      <c r="I680" s="151" t="s">
        <v>461</v>
      </c>
    </row>
    <row r="681" spans="1:9" s="157" customFormat="1" ht="30" customHeight="1">
      <c r="A681" s="67" t="s">
        <v>174</v>
      </c>
      <c r="B681" s="152" t="s">
        <v>175</v>
      </c>
      <c r="C681" s="71" t="s">
        <v>199</v>
      </c>
      <c r="D681" s="70" t="s">
        <v>200</v>
      </c>
      <c r="E681" s="145"/>
      <c r="F681" s="145"/>
      <c r="G681" s="146">
        <v>0.5</v>
      </c>
      <c r="H681" s="146">
        <v>0.2</v>
      </c>
      <c r="I681" s="151" t="s">
        <v>461</v>
      </c>
    </row>
    <row r="682" spans="1:9" s="157" customFormat="1" ht="42.75">
      <c r="A682" s="67" t="s">
        <v>174</v>
      </c>
      <c r="B682" s="152" t="s">
        <v>175</v>
      </c>
      <c r="C682" s="71" t="s">
        <v>201</v>
      </c>
      <c r="D682" s="70" t="s">
        <v>202</v>
      </c>
      <c r="E682" s="145"/>
      <c r="F682" s="145"/>
      <c r="G682" s="146">
        <v>0.5</v>
      </c>
      <c r="H682" s="146">
        <v>0.2</v>
      </c>
      <c r="I682" s="151" t="s">
        <v>461</v>
      </c>
    </row>
    <row r="683" spans="1:9" s="157" customFormat="1" ht="30" customHeight="1">
      <c r="A683" s="67" t="s">
        <v>174</v>
      </c>
      <c r="B683" s="152" t="s">
        <v>175</v>
      </c>
      <c r="C683" s="71" t="s">
        <v>203</v>
      </c>
      <c r="D683" s="70" t="s">
        <v>204</v>
      </c>
      <c r="E683" s="145"/>
      <c r="F683" s="145"/>
      <c r="G683" s="146">
        <v>0.5</v>
      </c>
      <c r="H683" s="146">
        <v>0.2</v>
      </c>
      <c r="I683" s="151" t="s">
        <v>461</v>
      </c>
    </row>
    <row r="684" spans="1:9" s="157" customFormat="1" ht="30" customHeight="1">
      <c r="A684" s="67" t="s">
        <v>174</v>
      </c>
      <c r="B684" s="152" t="s">
        <v>175</v>
      </c>
      <c r="C684" s="71" t="s">
        <v>205</v>
      </c>
      <c r="D684" s="70" t="s">
        <v>206</v>
      </c>
      <c r="E684" s="145"/>
      <c r="F684" s="145"/>
      <c r="G684" s="146">
        <v>0.5</v>
      </c>
      <c r="H684" s="146">
        <v>0.2</v>
      </c>
      <c r="I684" s="151" t="s">
        <v>461</v>
      </c>
    </row>
    <row r="685" spans="1:9" s="138" customFormat="1" ht="30" customHeight="1">
      <c r="A685" s="67" t="s">
        <v>174</v>
      </c>
      <c r="B685" s="152" t="s">
        <v>175</v>
      </c>
      <c r="C685" s="71" t="s">
        <v>207</v>
      </c>
      <c r="D685" s="70" t="s">
        <v>208</v>
      </c>
      <c r="E685" s="145"/>
      <c r="F685" s="145"/>
      <c r="G685" s="146">
        <v>0.5</v>
      </c>
      <c r="H685" s="146">
        <v>0.2</v>
      </c>
      <c r="I685" s="151" t="s">
        <v>461</v>
      </c>
    </row>
    <row r="686" spans="1:9" s="138" customFormat="1" ht="30" customHeight="1">
      <c r="A686" s="67" t="s">
        <v>174</v>
      </c>
      <c r="B686" s="152" t="s">
        <v>175</v>
      </c>
      <c r="C686" s="71" t="s">
        <v>209</v>
      </c>
      <c r="D686" s="70" t="s">
        <v>210</v>
      </c>
      <c r="E686" s="145"/>
      <c r="F686" s="145"/>
      <c r="G686" s="146">
        <v>0.5</v>
      </c>
      <c r="H686" s="146">
        <v>0.2</v>
      </c>
      <c r="I686" s="151" t="s">
        <v>461</v>
      </c>
    </row>
    <row r="687" spans="1:9" s="138" customFormat="1" ht="30" customHeight="1">
      <c r="A687" s="67" t="s">
        <v>174</v>
      </c>
      <c r="B687" s="152" t="s">
        <v>175</v>
      </c>
      <c r="C687" s="71" t="s">
        <v>211</v>
      </c>
      <c r="D687" s="70" t="s">
        <v>756</v>
      </c>
      <c r="E687" s="145"/>
      <c r="F687" s="145"/>
      <c r="G687" s="146">
        <v>0.5</v>
      </c>
      <c r="H687" s="146">
        <v>0.2</v>
      </c>
      <c r="I687" s="151" t="s">
        <v>461</v>
      </c>
    </row>
    <row r="688" spans="1:9" s="148" customFormat="1" ht="30" customHeight="1">
      <c r="A688" s="67" t="s">
        <v>174</v>
      </c>
      <c r="B688" s="152" t="s">
        <v>175</v>
      </c>
      <c r="C688" s="71" t="s">
        <v>212</v>
      </c>
      <c r="D688" s="70" t="s">
        <v>1517</v>
      </c>
      <c r="E688" s="145"/>
      <c r="F688" s="145"/>
      <c r="G688" s="146">
        <v>0.5</v>
      </c>
      <c r="H688" s="146">
        <v>0.2</v>
      </c>
      <c r="I688" s="151" t="s">
        <v>461</v>
      </c>
    </row>
    <row r="689" spans="1:9" s="157" customFormat="1" ht="30" customHeight="1">
      <c r="A689" s="67" t="s">
        <v>174</v>
      </c>
      <c r="B689" s="152" t="s">
        <v>175</v>
      </c>
      <c r="C689" s="71" t="s">
        <v>213</v>
      </c>
      <c r="D689" s="70" t="s">
        <v>1518</v>
      </c>
      <c r="E689" s="145"/>
      <c r="F689" s="145"/>
      <c r="G689" s="146">
        <v>0.5</v>
      </c>
      <c r="H689" s="146">
        <v>0.2</v>
      </c>
      <c r="I689" s="151" t="s">
        <v>461</v>
      </c>
    </row>
    <row r="690" spans="1:9" s="157" customFormat="1" ht="30" customHeight="1">
      <c r="A690" s="67" t="s">
        <v>174</v>
      </c>
      <c r="B690" s="152" t="s">
        <v>175</v>
      </c>
      <c r="C690" s="71" t="s">
        <v>214</v>
      </c>
      <c r="D690" s="70" t="s">
        <v>1519</v>
      </c>
      <c r="E690" s="145"/>
      <c r="F690" s="145"/>
      <c r="G690" s="151" t="s">
        <v>461</v>
      </c>
      <c r="H690" s="151" t="s">
        <v>461</v>
      </c>
      <c r="I690" s="151" t="s">
        <v>461</v>
      </c>
    </row>
    <row r="691" spans="1:9" s="157" customFormat="1" ht="45">
      <c r="A691" s="67" t="s">
        <v>174</v>
      </c>
      <c r="B691" s="152" t="s">
        <v>175</v>
      </c>
      <c r="C691" s="71" t="s">
        <v>216</v>
      </c>
      <c r="D691" s="70" t="s">
        <v>1520</v>
      </c>
      <c r="E691" s="145"/>
      <c r="F691" s="145"/>
      <c r="G691" s="151" t="s">
        <v>461</v>
      </c>
      <c r="H691" s="151" t="s">
        <v>461</v>
      </c>
      <c r="I691" s="151" t="s">
        <v>461</v>
      </c>
    </row>
    <row r="692" spans="1:9" s="157" customFormat="1" ht="59.25">
      <c r="A692" s="67" t="s">
        <v>174</v>
      </c>
      <c r="B692" s="152" t="s">
        <v>175</v>
      </c>
      <c r="C692" s="71" t="s">
        <v>218</v>
      </c>
      <c r="D692" s="70" t="s">
        <v>1521</v>
      </c>
      <c r="E692" s="145"/>
      <c r="F692" s="145"/>
      <c r="G692" s="151" t="s">
        <v>461</v>
      </c>
      <c r="H692" s="151" t="s">
        <v>461</v>
      </c>
      <c r="I692" s="151" t="s">
        <v>461</v>
      </c>
    </row>
    <row r="693" spans="1:9" s="157" customFormat="1" ht="30.75">
      <c r="A693" s="67" t="s">
        <v>174</v>
      </c>
      <c r="B693" s="152" t="s">
        <v>175</v>
      </c>
      <c r="C693" s="71" t="s">
        <v>220</v>
      </c>
      <c r="D693" s="70" t="s">
        <v>758</v>
      </c>
      <c r="E693" s="145"/>
      <c r="F693" s="145"/>
      <c r="G693" s="151" t="s">
        <v>461</v>
      </c>
      <c r="H693" s="151" t="s">
        <v>461</v>
      </c>
      <c r="I693" s="151" t="s">
        <v>461</v>
      </c>
    </row>
    <row r="694" spans="1:9" ht="30" customHeight="1">
      <c r="A694" s="67" t="s">
        <v>174</v>
      </c>
      <c r="B694" s="152" t="s">
        <v>175</v>
      </c>
      <c r="C694" s="71" t="s">
        <v>221</v>
      </c>
      <c r="D694" s="70" t="s">
        <v>1522</v>
      </c>
      <c r="E694" s="145"/>
      <c r="F694" s="145"/>
      <c r="G694" s="151" t="s">
        <v>461</v>
      </c>
      <c r="H694" s="151" t="s">
        <v>461</v>
      </c>
      <c r="I694" s="151" t="s">
        <v>461</v>
      </c>
    </row>
    <row r="695" spans="1:9" ht="30" customHeight="1">
      <c r="A695" s="67" t="s">
        <v>174</v>
      </c>
      <c r="B695" s="152" t="s">
        <v>175</v>
      </c>
      <c r="C695" s="71" t="s">
        <v>222</v>
      </c>
      <c r="D695" s="70" t="s">
        <v>762</v>
      </c>
      <c r="E695" s="145"/>
      <c r="F695" s="145"/>
      <c r="G695" s="151" t="s">
        <v>461</v>
      </c>
      <c r="H695" s="151" t="s">
        <v>461</v>
      </c>
      <c r="I695" s="151" t="s">
        <v>461</v>
      </c>
    </row>
    <row r="696" spans="1:9" ht="45" customHeight="1">
      <c r="A696" s="67" t="s">
        <v>174</v>
      </c>
      <c r="B696" s="152" t="s">
        <v>175</v>
      </c>
      <c r="C696" s="71" t="s">
        <v>223</v>
      </c>
      <c r="D696" s="70" t="s">
        <v>1523</v>
      </c>
      <c r="E696" s="145"/>
      <c r="F696" s="145"/>
      <c r="G696" s="151" t="s">
        <v>461</v>
      </c>
      <c r="H696" s="151" t="s">
        <v>461</v>
      </c>
      <c r="I696" s="151" t="s">
        <v>461</v>
      </c>
    </row>
    <row r="697" spans="1:9" ht="45">
      <c r="A697" s="67" t="s">
        <v>174</v>
      </c>
      <c r="B697" s="152" t="s">
        <v>175</v>
      </c>
      <c r="C697" s="71" t="s">
        <v>225</v>
      </c>
      <c r="D697" s="70" t="s">
        <v>1524</v>
      </c>
      <c r="E697" s="145"/>
      <c r="F697" s="145"/>
      <c r="G697" s="151" t="s">
        <v>461</v>
      </c>
      <c r="H697" s="151" t="s">
        <v>461</v>
      </c>
      <c r="I697" s="151" t="s">
        <v>461</v>
      </c>
    </row>
    <row r="698" spans="1:9" ht="45">
      <c r="A698" s="67" t="s">
        <v>174</v>
      </c>
      <c r="B698" s="152" t="s">
        <v>175</v>
      </c>
      <c r="C698" s="71" t="s">
        <v>227</v>
      </c>
      <c r="D698" s="70" t="s">
        <v>1525</v>
      </c>
      <c r="E698" s="145"/>
      <c r="F698" s="145"/>
      <c r="G698" s="151" t="s">
        <v>461</v>
      </c>
      <c r="H698" s="151" t="s">
        <v>461</v>
      </c>
      <c r="I698" s="151" t="s">
        <v>461</v>
      </c>
    </row>
    <row r="699" spans="1:9" ht="45">
      <c r="A699" s="67" t="s">
        <v>174</v>
      </c>
      <c r="B699" s="152" t="s">
        <v>175</v>
      </c>
      <c r="C699" s="71" t="s">
        <v>229</v>
      </c>
      <c r="D699" s="70" t="s">
        <v>1526</v>
      </c>
      <c r="E699" s="145"/>
      <c r="F699" s="145"/>
      <c r="G699" s="151" t="s">
        <v>461</v>
      </c>
      <c r="H699" s="151" t="s">
        <v>461</v>
      </c>
      <c r="I699" s="151" t="s">
        <v>461</v>
      </c>
    </row>
    <row r="700" spans="1:9" ht="30" customHeight="1">
      <c r="A700" s="67" t="s">
        <v>1527</v>
      </c>
      <c r="B700" s="152" t="s">
        <v>1528</v>
      </c>
      <c r="C700" s="71" t="s">
        <v>1529</v>
      </c>
      <c r="D700" s="70" t="s">
        <v>1530</v>
      </c>
      <c r="E700" s="145"/>
      <c r="F700" s="145"/>
      <c r="G700" s="146">
        <v>0.5</v>
      </c>
      <c r="H700" s="146">
        <v>0.2</v>
      </c>
      <c r="I700" s="150" t="s">
        <v>292</v>
      </c>
    </row>
    <row r="701" spans="1:9" ht="21" customHeight="1">
      <c r="A701" s="163"/>
      <c r="B701" s="164"/>
      <c r="C701" s="148"/>
      <c r="D701" s="164"/>
      <c r="E701" s="164"/>
      <c r="F701" s="165"/>
      <c r="G701" s="166"/>
      <c r="H701" s="166"/>
      <c r="I701" s="166"/>
    </row>
    <row r="702" spans="1:9" ht="21" customHeight="1">
      <c r="A702" s="167">
        <v>1</v>
      </c>
      <c r="B702" s="168" t="s">
        <v>1531</v>
      </c>
      <c r="C702" s="158"/>
      <c r="D702" s="168"/>
      <c r="E702" s="168"/>
      <c r="F702" s="168"/>
      <c r="G702" s="169"/>
      <c r="H702" s="169"/>
      <c r="I702" s="170"/>
    </row>
    <row r="703" spans="1:9" ht="21" customHeight="1">
      <c r="A703" s="167">
        <v>2</v>
      </c>
      <c r="B703" s="168" t="s">
        <v>1532</v>
      </c>
      <c r="C703" s="158"/>
      <c r="D703" s="168"/>
      <c r="E703" s="168"/>
      <c r="F703" s="168"/>
      <c r="G703" s="169"/>
      <c r="H703" s="169"/>
      <c r="I703" s="170"/>
    </row>
    <row r="704" spans="1:9" ht="21" customHeight="1">
      <c r="A704" s="171" t="s">
        <v>168</v>
      </c>
      <c r="B704" s="168" t="s">
        <v>1533</v>
      </c>
      <c r="C704" s="158"/>
      <c r="D704" s="168"/>
      <c r="E704" s="168"/>
      <c r="F704" s="168"/>
      <c r="G704" s="169"/>
      <c r="H704" s="169"/>
      <c r="I704" s="170"/>
    </row>
    <row r="705" spans="1:9" ht="21" customHeight="1">
      <c r="A705" s="171"/>
      <c r="B705" s="168" t="s">
        <v>1534</v>
      </c>
      <c r="C705" s="158"/>
      <c r="D705" s="168"/>
      <c r="E705" s="168"/>
      <c r="F705" s="168"/>
      <c r="G705" s="169"/>
      <c r="H705" s="169"/>
      <c r="I705" s="170"/>
    </row>
    <row r="706" spans="1:9" ht="21" customHeight="1">
      <c r="A706" s="171"/>
      <c r="B706" s="168" t="s">
        <v>1535</v>
      </c>
      <c r="C706" s="158"/>
      <c r="D706" s="168"/>
      <c r="E706" s="168"/>
      <c r="F706" s="168"/>
      <c r="G706" s="169"/>
      <c r="H706" s="169"/>
      <c r="I706" s="170"/>
    </row>
    <row r="707" spans="1:9" ht="36.75" customHeight="1">
      <c r="A707" s="171" t="s">
        <v>169</v>
      </c>
      <c r="B707" s="544" t="s">
        <v>1536</v>
      </c>
      <c r="C707" s="544"/>
      <c r="D707" s="544"/>
      <c r="E707" s="544"/>
      <c r="F707" s="544"/>
      <c r="G707" s="544"/>
      <c r="H707" s="544"/>
      <c r="I707" s="544"/>
    </row>
    <row r="708" spans="1:9" ht="21" customHeight="1">
      <c r="A708" s="167">
        <v>4</v>
      </c>
      <c r="B708" s="535" t="s">
        <v>1537</v>
      </c>
      <c r="C708" s="535"/>
      <c r="D708" s="535"/>
      <c r="E708" s="172"/>
      <c r="F708" s="172"/>
      <c r="G708" s="172"/>
      <c r="H708" s="172"/>
      <c r="I708" s="172"/>
    </row>
    <row r="709" spans="1:9" ht="45" customHeight="1">
      <c r="A709" s="540" t="s">
        <v>276</v>
      </c>
      <c r="B709" s="540"/>
      <c r="C709" s="541" t="s">
        <v>125</v>
      </c>
      <c r="D709" s="541"/>
      <c r="E709" s="545" t="s">
        <v>1538</v>
      </c>
      <c r="F709" s="546"/>
      <c r="G709" s="542" t="s">
        <v>279</v>
      </c>
      <c r="H709" s="542"/>
      <c r="I709" s="542"/>
    </row>
    <row r="710" spans="1:9" ht="33" customHeight="1">
      <c r="A710" s="543" t="s">
        <v>6</v>
      </c>
      <c r="B710" s="543" t="s">
        <v>5</v>
      </c>
      <c r="C710" s="543" t="s">
        <v>6</v>
      </c>
      <c r="D710" s="543" t="s">
        <v>5</v>
      </c>
      <c r="E710" s="547"/>
      <c r="F710" s="548"/>
      <c r="G710" s="542" t="s">
        <v>280</v>
      </c>
      <c r="H710" s="542"/>
      <c r="I710" s="542" t="s">
        <v>1539</v>
      </c>
    </row>
    <row r="711" spans="1:9" ht="73.5" customHeight="1">
      <c r="A711" s="543"/>
      <c r="B711" s="543"/>
      <c r="C711" s="543"/>
      <c r="D711" s="543"/>
      <c r="E711" s="549"/>
      <c r="F711" s="550"/>
      <c r="G711" s="139" t="s">
        <v>1540</v>
      </c>
      <c r="H711" s="139" t="s">
        <v>1541</v>
      </c>
      <c r="I711" s="542"/>
    </row>
    <row r="712" spans="1:9" ht="30" customHeight="1">
      <c r="A712" s="142" t="s">
        <v>1542</v>
      </c>
      <c r="B712" s="142"/>
      <c r="C712" s="142"/>
      <c r="D712" s="142"/>
      <c r="E712" s="553"/>
      <c r="F712" s="554"/>
      <c r="G712" s="142"/>
      <c r="H712" s="142"/>
      <c r="I712" s="142"/>
    </row>
    <row r="713" spans="1:9" ht="30" customHeight="1">
      <c r="A713" s="67" t="s">
        <v>126</v>
      </c>
      <c r="B713" s="68" t="s">
        <v>127</v>
      </c>
      <c r="C713" s="69" t="s">
        <v>398</v>
      </c>
      <c r="D713" s="70" t="s">
        <v>1543</v>
      </c>
      <c r="E713" s="551">
        <v>30</v>
      </c>
      <c r="F713" s="552"/>
      <c r="G713" s="146">
        <v>0.8</v>
      </c>
      <c r="H713" s="146">
        <v>0.5</v>
      </c>
      <c r="I713" s="146" t="s">
        <v>292</v>
      </c>
    </row>
    <row r="714" spans="1:9" ht="30" customHeight="1">
      <c r="A714" s="67" t="s">
        <v>126</v>
      </c>
      <c r="B714" s="68" t="s">
        <v>127</v>
      </c>
      <c r="C714" s="69" t="s">
        <v>400</v>
      </c>
      <c r="D714" s="70" t="s">
        <v>1544</v>
      </c>
      <c r="E714" s="551">
        <v>30</v>
      </c>
      <c r="F714" s="552"/>
      <c r="G714" s="146">
        <v>0.8</v>
      </c>
      <c r="H714" s="146">
        <v>0.5</v>
      </c>
      <c r="I714" s="146" t="s">
        <v>292</v>
      </c>
    </row>
    <row r="715" spans="1:9" s="173" customFormat="1" ht="28.5">
      <c r="A715" s="67" t="s">
        <v>126</v>
      </c>
      <c r="B715" s="68" t="s">
        <v>127</v>
      </c>
      <c r="C715" s="71" t="s">
        <v>387</v>
      </c>
      <c r="D715" s="70" t="s">
        <v>1545</v>
      </c>
      <c r="E715" s="551">
        <v>28</v>
      </c>
      <c r="F715" s="552"/>
      <c r="G715" s="146">
        <v>0.8</v>
      </c>
      <c r="H715" s="146">
        <v>0.5</v>
      </c>
      <c r="I715" s="146" t="s">
        <v>292</v>
      </c>
    </row>
    <row r="716" spans="1:9" s="174" customFormat="1" ht="28.5">
      <c r="A716" s="67" t="s">
        <v>126</v>
      </c>
      <c r="B716" s="68" t="s">
        <v>127</v>
      </c>
      <c r="C716" s="71" t="s">
        <v>389</v>
      </c>
      <c r="D716" s="70" t="s">
        <v>1546</v>
      </c>
      <c r="E716" s="551">
        <v>28</v>
      </c>
      <c r="F716" s="552"/>
      <c r="G716" s="146">
        <v>0.8</v>
      </c>
      <c r="H716" s="146">
        <v>0.5</v>
      </c>
      <c r="I716" s="146" t="s">
        <v>292</v>
      </c>
    </row>
    <row r="717" spans="1:9" s="174" customFormat="1" ht="28.5">
      <c r="A717" s="67" t="s">
        <v>126</v>
      </c>
      <c r="B717" s="68" t="s">
        <v>127</v>
      </c>
      <c r="C717" s="69" t="s">
        <v>128</v>
      </c>
      <c r="D717" s="70" t="s">
        <v>1547</v>
      </c>
      <c r="E717" s="551">
        <v>28</v>
      </c>
      <c r="F717" s="552"/>
      <c r="G717" s="146">
        <v>0.8</v>
      </c>
      <c r="H717" s="146">
        <v>0.5</v>
      </c>
      <c r="I717" s="146" t="s">
        <v>292</v>
      </c>
    </row>
    <row r="718" spans="1:9" s="174" customFormat="1" ht="28.5">
      <c r="A718" s="67" t="s">
        <v>126</v>
      </c>
      <c r="B718" s="68" t="s">
        <v>127</v>
      </c>
      <c r="C718" s="69" t="s">
        <v>392</v>
      </c>
      <c r="D718" s="70" t="s">
        <v>1548</v>
      </c>
      <c r="E718" s="551">
        <v>28</v>
      </c>
      <c r="F718" s="552"/>
      <c r="G718" s="146">
        <v>0.8</v>
      </c>
      <c r="H718" s="146">
        <v>0.5</v>
      </c>
      <c r="I718" s="146" t="s">
        <v>292</v>
      </c>
    </row>
    <row r="719" spans="1:9" ht="28.5">
      <c r="A719" s="67" t="s">
        <v>126</v>
      </c>
      <c r="B719" s="68" t="s">
        <v>127</v>
      </c>
      <c r="C719" s="71" t="s">
        <v>394</v>
      </c>
      <c r="D719" s="70" t="s">
        <v>1549</v>
      </c>
      <c r="E719" s="551">
        <v>28</v>
      </c>
      <c r="F719" s="552"/>
      <c r="G719" s="146">
        <v>0.8</v>
      </c>
      <c r="H719" s="146">
        <v>0.5</v>
      </c>
      <c r="I719" s="146" t="s">
        <v>292</v>
      </c>
    </row>
    <row r="720" spans="1:9" ht="28.5">
      <c r="A720" s="67" t="s">
        <v>126</v>
      </c>
      <c r="B720" s="68" t="s">
        <v>127</v>
      </c>
      <c r="C720" s="71" t="s">
        <v>129</v>
      </c>
      <c r="D720" s="70" t="s">
        <v>1550</v>
      </c>
      <c r="E720" s="551">
        <v>28</v>
      </c>
      <c r="F720" s="552"/>
      <c r="G720" s="146">
        <v>0.8</v>
      </c>
      <c r="H720" s="146">
        <v>0.5</v>
      </c>
      <c r="I720" s="146" t="s">
        <v>292</v>
      </c>
    </row>
    <row r="721" spans="1:9" ht="28.5">
      <c r="A721" s="67" t="s">
        <v>126</v>
      </c>
      <c r="B721" s="68" t="s">
        <v>127</v>
      </c>
      <c r="C721" s="71" t="s">
        <v>130</v>
      </c>
      <c r="D721" s="70" t="s">
        <v>1551</v>
      </c>
      <c r="E721" s="551">
        <v>28</v>
      </c>
      <c r="F721" s="552"/>
      <c r="G721" s="146">
        <v>0.8</v>
      </c>
      <c r="H721" s="146">
        <v>0.5</v>
      </c>
      <c r="I721" s="146" t="s">
        <v>292</v>
      </c>
    </row>
    <row r="722" spans="1:9" ht="30.75">
      <c r="A722" s="67" t="s">
        <v>730</v>
      </c>
      <c r="B722" s="68" t="s">
        <v>175</v>
      </c>
      <c r="C722" s="69" t="s">
        <v>757</v>
      </c>
      <c r="D722" s="70" t="s">
        <v>1552</v>
      </c>
      <c r="E722" s="551">
        <v>12</v>
      </c>
      <c r="F722" s="552"/>
      <c r="G722" s="146">
        <v>0.8</v>
      </c>
      <c r="H722" s="151" t="s">
        <v>461</v>
      </c>
      <c r="I722" s="151" t="s">
        <v>461</v>
      </c>
    </row>
    <row r="723" spans="1:9" ht="30" customHeight="1">
      <c r="A723" s="67" t="s">
        <v>730</v>
      </c>
      <c r="B723" s="68" t="s">
        <v>175</v>
      </c>
      <c r="C723" s="69" t="s">
        <v>759</v>
      </c>
      <c r="D723" s="70" t="s">
        <v>1553</v>
      </c>
      <c r="E723" s="551">
        <v>12</v>
      </c>
      <c r="F723" s="552"/>
      <c r="G723" s="146">
        <v>0.8</v>
      </c>
      <c r="H723" s="151" t="s">
        <v>461</v>
      </c>
      <c r="I723" s="151" t="s">
        <v>461</v>
      </c>
    </row>
    <row r="724" spans="1:9" ht="30" customHeight="1">
      <c r="A724" s="67" t="s">
        <v>730</v>
      </c>
      <c r="B724" s="68" t="s">
        <v>175</v>
      </c>
      <c r="C724" s="69" t="s">
        <v>761</v>
      </c>
      <c r="D724" s="70" t="s">
        <v>1554</v>
      </c>
      <c r="E724" s="551">
        <v>12</v>
      </c>
      <c r="F724" s="552"/>
      <c r="G724" s="146">
        <v>0.8</v>
      </c>
      <c r="H724" s="151" t="s">
        <v>461</v>
      </c>
      <c r="I724" s="151" t="s">
        <v>461</v>
      </c>
    </row>
    <row r="725" spans="1:9" ht="28.5">
      <c r="A725" s="67" t="s">
        <v>174</v>
      </c>
      <c r="B725" s="152" t="s">
        <v>175</v>
      </c>
      <c r="C725" s="71" t="s">
        <v>177</v>
      </c>
      <c r="D725" s="70" t="s">
        <v>178</v>
      </c>
      <c r="E725" s="551">
        <v>14</v>
      </c>
      <c r="F725" s="552"/>
      <c r="G725" s="146">
        <v>0.8</v>
      </c>
      <c r="H725" s="146">
        <v>0.5</v>
      </c>
      <c r="I725" s="151" t="s">
        <v>461</v>
      </c>
    </row>
    <row r="726" spans="1:9" ht="28.5">
      <c r="A726" s="67" t="s">
        <v>174</v>
      </c>
      <c r="B726" s="152" t="s">
        <v>175</v>
      </c>
      <c r="C726" s="71" t="s">
        <v>179</v>
      </c>
      <c r="D726" s="70" t="s">
        <v>180</v>
      </c>
      <c r="E726" s="551">
        <v>20</v>
      </c>
      <c r="F726" s="552"/>
      <c r="G726" s="146">
        <v>0.8</v>
      </c>
      <c r="H726" s="146">
        <v>0.5</v>
      </c>
      <c r="I726" s="151" t="s">
        <v>461</v>
      </c>
    </row>
    <row r="727" spans="1:9" ht="42.75">
      <c r="A727" s="67" t="s">
        <v>174</v>
      </c>
      <c r="B727" s="152" t="s">
        <v>175</v>
      </c>
      <c r="C727" s="71" t="s">
        <v>184</v>
      </c>
      <c r="D727" s="70" t="s">
        <v>185</v>
      </c>
      <c r="E727" s="551">
        <v>12</v>
      </c>
      <c r="F727" s="552"/>
      <c r="G727" s="146">
        <v>0.8</v>
      </c>
      <c r="H727" s="146">
        <v>0.5</v>
      </c>
      <c r="I727" s="151" t="s">
        <v>461</v>
      </c>
    </row>
    <row r="728" spans="1:9" ht="42.75">
      <c r="A728" s="67" t="s">
        <v>174</v>
      </c>
      <c r="B728" s="152" t="s">
        <v>175</v>
      </c>
      <c r="C728" s="71" t="s">
        <v>186</v>
      </c>
      <c r="D728" s="70" t="s">
        <v>187</v>
      </c>
      <c r="E728" s="551">
        <v>18</v>
      </c>
      <c r="F728" s="552"/>
      <c r="G728" s="146">
        <v>0.8</v>
      </c>
      <c r="H728" s="146">
        <v>0.5</v>
      </c>
      <c r="I728" s="151" t="s">
        <v>461</v>
      </c>
    </row>
    <row r="729" spans="1:9" ht="28.5">
      <c r="A729" s="67" t="s">
        <v>174</v>
      </c>
      <c r="B729" s="152" t="s">
        <v>175</v>
      </c>
      <c r="C729" s="71" t="s">
        <v>214</v>
      </c>
      <c r="D729" s="70" t="s">
        <v>215</v>
      </c>
      <c r="E729" s="551">
        <v>30</v>
      </c>
      <c r="F729" s="552"/>
      <c r="G729" s="146">
        <v>0.8</v>
      </c>
      <c r="H729" s="146">
        <v>0.5</v>
      </c>
      <c r="I729" s="151" t="s">
        <v>461</v>
      </c>
    </row>
    <row r="730" spans="1:9" ht="42.75">
      <c r="A730" s="67" t="s">
        <v>174</v>
      </c>
      <c r="B730" s="152" t="s">
        <v>175</v>
      </c>
      <c r="C730" s="71" t="s">
        <v>216</v>
      </c>
      <c r="D730" s="70" t="s">
        <v>217</v>
      </c>
      <c r="E730" s="551">
        <v>30</v>
      </c>
      <c r="F730" s="552"/>
      <c r="G730" s="146">
        <v>0.8</v>
      </c>
      <c r="H730" s="146">
        <v>0.5</v>
      </c>
      <c r="I730" s="151" t="s">
        <v>461</v>
      </c>
    </row>
    <row r="731" spans="1:9" ht="57">
      <c r="A731" s="67" t="s">
        <v>174</v>
      </c>
      <c r="B731" s="152" t="s">
        <v>175</v>
      </c>
      <c r="C731" s="71" t="s">
        <v>218</v>
      </c>
      <c r="D731" s="70" t="s">
        <v>219</v>
      </c>
      <c r="E731" s="551">
        <v>30</v>
      </c>
      <c r="F731" s="552"/>
      <c r="G731" s="146">
        <v>0.8</v>
      </c>
      <c r="H731" s="146">
        <v>0.5</v>
      </c>
      <c r="I731" s="151" t="s">
        <v>461</v>
      </c>
    </row>
    <row r="732" spans="1:9" ht="30.75">
      <c r="A732" s="67" t="s">
        <v>174</v>
      </c>
      <c r="B732" s="152" t="s">
        <v>175</v>
      </c>
      <c r="C732" s="71" t="s">
        <v>220</v>
      </c>
      <c r="D732" s="70" t="s">
        <v>1552</v>
      </c>
      <c r="E732" s="551">
        <v>12</v>
      </c>
      <c r="F732" s="552"/>
      <c r="G732" s="146">
        <v>0.8</v>
      </c>
      <c r="H732" s="151" t="s">
        <v>461</v>
      </c>
      <c r="I732" s="151" t="s">
        <v>461</v>
      </c>
    </row>
    <row r="733" spans="1:9" ht="30" customHeight="1">
      <c r="A733" s="67" t="s">
        <v>174</v>
      </c>
      <c r="B733" s="152" t="s">
        <v>175</v>
      </c>
      <c r="C733" s="71" t="s">
        <v>221</v>
      </c>
      <c r="D733" s="70" t="s">
        <v>1553</v>
      </c>
      <c r="E733" s="551">
        <v>12</v>
      </c>
      <c r="F733" s="552"/>
      <c r="G733" s="146">
        <v>0.8</v>
      </c>
      <c r="H733" s="151" t="s">
        <v>461</v>
      </c>
      <c r="I733" s="151" t="s">
        <v>461</v>
      </c>
    </row>
    <row r="734" spans="1:9" ht="30" customHeight="1">
      <c r="A734" s="67" t="s">
        <v>174</v>
      </c>
      <c r="B734" s="152" t="s">
        <v>175</v>
      </c>
      <c r="C734" s="71" t="s">
        <v>222</v>
      </c>
      <c r="D734" s="70" t="s">
        <v>1554</v>
      </c>
      <c r="E734" s="551">
        <v>12</v>
      </c>
      <c r="F734" s="552"/>
      <c r="G734" s="146">
        <v>0.8</v>
      </c>
      <c r="H734" s="151" t="s">
        <v>461</v>
      </c>
      <c r="I734" s="151" t="s">
        <v>461</v>
      </c>
    </row>
    <row r="735" spans="1:9" ht="42.75">
      <c r="A735" s="67" t="s">
        <v>174</v>
      </c>
      <c r="B735" s="152" t="s">
        <v>175</v>
      </c>
      <c r="C735" s="71" t="s">
        <v>223</v>
      </c>
      <c r="D735" s="155" t="s">
        <v>224</v>
      </c>
      <c r="E735" s="551">
        <v>17</v>
      </c>
      <c r="F735" s="552"/>
      <c r="G735" s="146">
        <v>0.8</v>
      </c>
      <c r="H735" s="146">
        <v>0.5</v>
      </c>
      <c r="I735" s="151" t="s">
        <v>461</v>
      </c>
    </row>
    <row r="736" spans="1:9" ht="42.75">
      <c r="A736" s="67" t="s">
        <v>174</v>
      </c>
      <c r="B736" s="152" t="s">
        <v>175</v>
      </c>
      <c r="C736" s="71" t="s">
        <v>225</v>
      </c>
      <c r="D736" s="70" t="s">
        <v>226</v>
      </c>
      <c r="E736" s="551">
        <v>18</v>
      </c>
      <c r="F736" s="552"/>
      <c r="G736" s="146">
        <v>0.8</v>
      </c>
      <c r="H736" s="146">
        <v>0.5</v>
      </c>
      <c r="I736" s="151" t="s">
        <v>461</v>
      </c>
    </row>
    <row r="737" spans="1:9" ht="42.75">
      <c r="A737" s="67" t="s">
        <v>174</v>
      </c>
      <c r="B737" s="152" t="s">
        <v>175</v>
      </c>
      <c r="C737" s="71" t="s">
        <v>227</v>
      </c>
      <c r="D737" s="70" t="s">
        <v>228</v>
      </c>
      <c r="E737" s="551">
        <v>18</v>
      </c>
      <c r="F737" s="552"/>
      <c r="G737" s="146">
        <v>0.8</v>
      </c>
      <c r="H737" s="146">
        <v>0.5</v>
      </c>
      <c r="I737" s="151" t="s">
        <v>461</v>
      </c>
    </row>
    <row r="738" spans="1:9" ht="42.75">
      <c r="A738" s="67" t="s">
        <v>174</v>
      </c>
      <c r="B738" s="152" t="s">
        <v>175</v>
      </c>
      <c r="C738" s="71" t="s">
        <v>229</v>
      </c>
      <c r="D738" s="70" t="s">
        <v>230</v>
      </c>
      <c r="E738" s="551">
        <v>18</v>
      </c>
      <c r="F738" s="552"/>
      <c r="G738" s="146">
        <v>0.8</v>
      </c>
      <c r="H738" s="146">
        <v>0.5</v>
      </c>
      <c r="I738" s="151" t="s">
        <v>461</v>
      </c>
    </row>
    <row r="739" spans="1:9" ht="18">
      <c r="A739" s="175">
        <v>5</v>
      </c>
      <c r="B739" s="556" t="s">
        <v>1555</v>
      </c>
      <c r="C739" s="556"/>
      <c r="D739" s="556"/>
      <c r="E739" s="556"/>
      <c r="F739" s="556"/>
      <c r="G739" s="556"/>
      <c r="H739" s="556"/>
      <c r="I739" s="556"/>
    </row>
    <row r="740" spans="1:9">
      <c r="A740" s="176"/>
      <c r="B740" s="557" t="s">
        <v>1556</v>
      </c>
      <c r="C740" s="557"/>
      <c r="D740" s="557"/>
      <c r="E740" s="557"/>
      <c r="F740" s="557"/>
      <c r="G740" s="557"/>
      <c r="H740" s="557"/>
      <c r="I740" s="557"/>
    </row>
    <row r="741" spans="1:9">
      <c r="A741" s="176"/>
      <c r="B741" s="557" t="s">
        <v>1557</v>
      </c>
      <c r="C741" s="557"/>
      <c r="D741" s="557"/>
      <c r="E741" s="557"/>
      <c r="F741" s="557"/>
      <c r="G741" s="557"/>
      <c r="H741" s="557"/>
      <c r="I741" s="557"/>
    </row>
    <row r="742" spans="1:9" ht="34.5" customHeight="1">
      <c r="A742" s="176"/>
      <c r="B742" s="555" t="s">
        <v>1558</v>
      </c>
      <c r="C742" s="555"/>
      <c r="D742" s="555"/>
      <c r="E742" s="555"/>
      <c r="F742" s="555"/>
      <c r="G742" s="555"/>
      <c r="H742" s="555"/>
      <c r="I742" s="555"/>
    </row>
    <row r="743" spans="1:9">
      <c r="A743" s="177"/>
      <c r="B743" s="178"/>
      <c r="C743" s="157"/>
      <c r="D743" s="179"/>
      <c r="E743" s="179"/>
      <c r="F743" s="180"/>
      <c r="G743" s="181"/>
      <c r="H743" s="126" t="s">
        <v>123</v>
      </c>
      <c r="I743" s="182"/>
    </row>
    <row r="744" spans="1:9">
      <c r="A744" s="177"/>
      <c r="B744" s="178"/>
      <c r="C744" s="157"/>
      <c r="D744" s="178"/>
      <c r="E744" s="178"/>
      <c r="F744" s="183"/>
      <c r="G744" s="182"/>
      <c r="H744" s="182"/>
      <c r="I744" s="182"/>
    </row>
    <row r="745" spans="1:9">
      <c r="A745" s="177"/>
      <c r="B745" s="178"/>
      <c r="C745" s="157"/>
      <c r="D745" s="178"/>
      <c r="E745" s="178"/>
      <c r="F745" s="183"/>
      <c r="G745" s="182"/>
      <c r="H745" s="182"/>
      <c r="I745" s="182"/>
    </row>
    <row r="746" spans="1:9">
      <c r="A746" s="177"/>
      <c r="B746" s="178"/>
      <c r="C746" s="157"/>
      <c r="D746" s="178"/>
      <c r="E746" s="178"/>
      <c r="F746" s="183"/>
      <c r="G746" s="182"/>
      <c r="H746" s="182"/>
      <c r="I746" s="182"/>
    </row>
    <row r="747" spans="1:9">
      <c r="A747" s="177"/>
      <c r="B747" s="178"/>
      <c r="C747" s="157"/>
      <c r="D747" s="178"/>
      <c r="E747" s="178"/>
      <c r="F747" s="183"/>
      <c r="G747" s="182"/>
      <c r="H747" s="182"/>
      <c r="I747" s="182"/>
    </row>
  </sheetData>
  <autoFilter ref="A14:J700">
    <filterColumn colId="0"/>
    <filterColumn colId="5"/>
  </autoFilter>
  <mergeCells count="57">
    <mergeCell ref="B742:I742"/>
    <mergeCell ref="E736:F736"/>
    <mergeCell ref="E737:F737"/>
    <mergeCell ref="E738:F738"/>
    <mergeCell ref="B739:I739"/>
    <mergeCell ref="B740:I740"/>
    <mergeCell ref="B741:I741"/>
    <mergeCell ref="E735:F735"/>
    <mergeCell ref="E724:F724"/>
    <mergeCell ref="E725:F725"/>
    <mergeCell ref="E726:F726"/>
    <mergeCell ref="E727:F727"/>
    <mergeCell ref="E728:F728"/>
    <mergeCell ref="E729:F729"/>
    <mergeCell ref="E730:F730"/>
    <mergeCell ref="E731:F731"/>
    <mergeCell ref="E732:F732"/>
    <mergeCell ref="E733:F733"/>
    <mergeCell ref="E734:F734"/>
    <mergeCell ref="E723:F723"/>
    <mergeCell ref="E712:F712"/>
    <mergeCell ref="E713:F713"/>
    <mergeCell ref="E714:F714"/>
    <mergeCell ref="E715:F715"/>
    <mergeCell ref="E716:F716"/>
    <mergeCell ref="E717:F717"/>
    <mergeCell ref="E718:F718"/>
    <mergeCell ref="E719:F719"/>
    <mergeCell ref="E720:F720"/>
    <mergeCell ref="E721:F721"/>
    <mergeCell ref="E722:F722"/>
    <mergeCell ref="A709:B709"/>
    <mergeCell ref="C709:D709"/>
    <mergeCell ref="E709:F711"/>
    <mergeCell ref="G709:I709"/>
    <mergeCell ref="A710:A711"/>
    <mergeCell ref="B710:B711"/>
    <mergeCell ref="C710:C711"/>
    <mergeCell ref="D710:D711"/>
    <mergeCell ref="G710:H710"/>
    <mergeCell ref="I710:I711"/>
    <mergeCell ref="B708:D708"/>
    <mergeCell ref="A7:I7"/>
    <mergeCell ref="A9:I9"/>
    <mergeCell ref="G10:I10"/>
    <mergeCell ref="A11:B11"/>
    <mergeCell ref="C11:D11"/>
    <mergeCell ref="E11:E13"/>
    <mergeCell ref="F11:F13"/>
    <mergeCell ref="G11:I11"/>
    <mergeCell ref="A12:A13"/>
    <mergeCell ref="B12:B13"/>
    <mergeCell ref="C12:C13"/>
    <mergeCell ref="D12:D13"/>
    <mergeCell ref="G12:H12"/>
    <mergeCell ref="I12:I13"/>
    <mergeCell ref="B707:I707"/>
  </mergeCells>
  <printOptions horizontalCentered="1"/>
  <pageMargins left="1.1811023622047245" right="0.59055118110236227" top="0.78740157480314965" bottom="0.59055118110236227" header="0.39370078740157483" footer="0.31496062992125984"/>
  <pageSetup paperSize="9" scale="46" fitToHeight="16" orientation="portrait" r:id="rId1"/>
  <headerFooter differentFirst="1">
    <oddHeader>&amp;CСтраница &amp;P из &amp;N&amp;R&amp;A</oddHeader>
  </headerFooter>
  <rowBreaks count="1" manualBreakCount="1">
    <brk id="70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zoomScale="75" zoomScaleNormal="75" workbookViewId="0">
      <pane xSplit="2" ySplit="15" topLeftCell="C16" activePane="bottomRight" state="frozen"/>
      <selection activeCell="A20" sqref="A20:XFD20"/>
      <selection pane="topRight" activeCell="A20" sqref="A20:XFD20"/>
      <selection pane="bottomLeft" activeCell="A20" sqref="A20:XFD20"/>
      <selection pane="bottomRight" activeCell="K3" sqref="K3"/>
    </sheetView>
  </sheetViews>
  <sheetFormatPr defaultColWidth="9" defaultRowHeight="15.75"/>
  <cols>
    <col min="1" max="1" width="4.5" style="4" customWidth="1"/>
    <col min="2" max="2" width="34" style="4" customWidth="1"/>
    <col min="3" max="3" width="5" style="4" customWidth="1"/>
    <col min="4" max="5" width="13.875" style="4" customWidth="1"/>
    <col min="6" max="6" width="10.125" style="4" customWidth="1"/>
    <col min="7" max="10" width="11.125" style="4" customWidth="1"/>
    <col min="11" max="11" width="11.25" style="4" customWidth="1"/>
    <col min="12" max="13" width="14" style="4" bestFit="1" customWidth="1"/>
    <col min="14" max="16384" width="9" style="4"/>
  </cols>
  <sheetData>
    <row r="1" spans="1:13" s="6" customFormat="1" ht="18">
      <c r="K1" s="10" t="s">
        <v>124</v>
      </c>
    </row>
    <row r="2" spans="1:13" s="6" customFormat="1" ht="18">
      <c r="K2" s="11" t="s">
        <v>92</v>
      </c>
    </row>
    <row r="3" spans="1:13" s="6" customFormat="1" ht="18">
      <c r="K3" s="12" t="s">
        <v>1780</v>
      </c>
    </row>
    <row r="4" spans="1:13" ht="18.75">
      <c r="K4" s="2" t="s">
        <v>1744</v>
      </c>
    </row>
    <row r="5" spans="1:13" ht="18">
      <c r="K5" s="3" t="s">
        <v>0</v>
      </c>
    </row>
    <row r="6" spans="1:13" s="108" customFormat="1" ht="16.149999999999999" customHeight="1"/>
    <row r="7" spans="1:13" ht="108.75" customHeight="1">
      <c r="A7" s="443" t="s">
        <v>252</v>
      </c>
      <c r="B7" s="443"/>
      <c r="C7" s="443"/>
      <c r="D7" s="443"/>
      <c r="E7" s="443"/>
      <c r="F7" s="443"/>
      <c r="G7" s="443"/>
      <c r="H7" s="443"/>
      <c r="I7" s="443"/>
      <c r="J7" s="443"/>
      <c r="K7" s="443"/>
    </row>
    <row r="8" spans="1:13" ht="6.6" customHeight="1"/>
    <row r="9" spans="1:13" ht="45" customHeight="1">
      <c r="A9" s="434" t="s">
        <v>270</v>
      </c>
      <c r="B9" s="434"/>
      <c r="C9" s="434"/>
      <c r="D9" s="434"/>
      <c r="E9" s="434"/>
      <c r="F9" s="434"/>
      <c r="G9" s="434"/>
      <c r="H9" s="434"/>
      <c r="I9" s="434"/>
      <c r="J9" s="434"/>
      <c r="K9" s="434"/>
    </row>
    <row r="10" spans="1:13" ht="6.75" customHeight="1">
      <c r="F10" s="109"/>
      <c r="G10" s="109"/>
    </row>
    <row r="11" spans="1:13" ht="20.100000000000001" customHeight="1">
      <c r="A11" s="444" t="s">
        <v>4</v>
      </c>
      <c r="B11" s="444" t="s">
        <v>2</v>
      </c>
      <c r="C11" s="444"/>
      <c r="D11" s="445" t="s">
        <v>253</v>
      </c>
      <c r="E11" s="445"/>
      <c r="F11" s="446" t="s">
        <v>254</v>
      </c>
      <c r="G11" s="447" t="s">
        <v>255</v>
      </c>
      <c r="H11" s="447"/>
      <c r="I11" s="447"/>
      <c r="J11" s="447"/>
      <c r="K11" s="448" t="s">
        <v>256</v>
      </c>
    </row>
    <row r="12" spans="1:13" ht="20.100000000000001" customHeight="1">
      <c r="A12" s="444"/>
      <c r="B12" s="444"/>
      <c r="C12" s="444"/>
      <c r="D12" s="445"/>
      <c r="E12" s="445"/>
      <c r="F12" s="446"/>
      <c r="G12" s="449" t="s">
        <v>257</v>
      </c>
      <c r="H12" s="449"/>
      <c r="I12" s="449"/>
      <c r="J12" s="449"/>
      <c r="K12" s="448"/>
    </row>
    <row r="13" spans="1:13" ht="20.100000000000001" customHeight="1">
      <c r="A13" s="444"/>
      <c r="B13" s="444" t="s">
        <v>5</v>
      </c>
      <c r="C13" s="444" t="s">
        <v>6</v>
      </c>
      <c r="D13" s="445"/>
      <c r="E13" s="445"/>
      <c r="F13" s="446"/>
      <c r="G13" s="447" t="s">
        <v>258</v>
      </c>
      <c r="H13" s="447" t="s">
        <v>259</v>
      </c>
      <c r="I13" s="447" t="s">
        <v>260</v>
      </c>
      <c r="J13" s="447" t="s">
        <v>261</v>
      </c>
      <c r="K13" s="448"/>
    </row>
    <row r="14" spans="1:13" ht="20.100000000000001" customHeight="1">
      <c r="A14" s="444"/>
      <c r="B14" s="444"/>
      <c r="C14" s="444"/>
      <c r="D14" s="110" t="s">
        <v>262</v>
      </c>
      <c r="E14" s="110" t="s">
        <v>263</v>
      </c>
      <c r="F14" s="446"/>
      <c r="G14" s="447"/>
      <c r="H14" s="447"/>
      <c r="I14" s="447"/>
      <c r="J14" s="447"/>
      <c r="K14" s="448"/>
    </row>
    <row r="15" spans="1:13" s="113" customFormat="1" ht="15" customHeight="1">
      <c r="A15" s="111">
        <v>1</v>
      </c>
      <c r="B15" s="111">
        <v>2</v>
      </c>
      <c r="C15" s="111">
        <v>3</v>
      </c>
      <c r="D15" s="112">
        <v>4</v>
      </c>
      <c r="E15" s="111">
        <v>5</v>
      </c>
      <c r="F15" s="112">
        <v>6</v>
      </c>
      <c r="G15" s="111">
        <v>7</v>
      </c>
      <c r="H15" s="112">
        <v>8</v>
      </c>
      <c r="I15" s="111">
        <v>9</v>
      </c>
      <c r="J15" s="112">
        <v>10</v>
      </c>
      <c r="K15" s="111">
        <v>11</v>
      </c>
    </row>
    <row r="16" spans="1:13" s="122" customFormat="1" ht="24" customHeight="1">
      <c r="A16" s="114">
        <v>1</v>
      </c>
      <c r="B16" s="115" t="s">
        <v>15</v>
      </c>
      <c r="C16" s="116" t="s">
        <v>16</v>
      </c>
      <c r="D16" s="117">
        <v>308498</v>
      </c>
      <c r="E16" s="117">
        <v>243680</v>
      </c>
      <c r="F16" s="118">
        <v>6657.14</v>
      </c>
      <c r="G16" s="119">
        <v>1.0894200000000001</v>
      </c>
      <c r="H16" s="119">
        <v>1</v>
      </c>
      <c r="I16" s="119">
        <v>1.09419</v>
      </c>
      <c r="J16" s="119">
        <v>1.00221</v>
      </c>
      <c r="K16" s="120">
        <v>7953.06</v>
      </c>
      <c r="L16" s="121"/>
      <c r="M16" s="121"/>
    </row>
    <row r="17" spans="1:13" s="122" customFormat="1" ht="24" customHeight="1">
      <c r="A17" s="114">
        <v>2</v>
      </c>
      <c r="B17" s="115" t="s">
        <v>88</v>
      </c>
      <c r="C17" s="116" t="s">
        <v>89</v>
      </c>
      <c r="D17" s="117">
        <v>200525</v>
      </c>
      <c r="E17" s="117">
        <v>200525</v>
      </c>
      <c r="F17" s="118">
        <v>6657.14</v>
      </c>
      <c r="G17" s="119">
        <v>0.88478000000000001</v>
      </c>
      <c r="H17" s="119">
        <v>0.99056</v>
      </c>
      <c r="I17" s="119">
        <v>1</v>
      </c>
      <c r="J17" s="119">
        <v>0.97729999999999995</v>
      </c>
      <c r="K17" s="120">
        <v>5702.06</v>
      </c>
      <c r="L17" s="121"/>
      <c r="M17" s="121"/>
    </row>
    <row r="18" spans="1:13" s="122" customFormat="1" ht="24" customHeight="1">
      <c r="A18" s="114">
        <v>3</v>
      </c>
      <c r="B18" s="115" t="s">
        <v>264</v>
      </c>
      <c r="C18" s="116" t="s">
        <v>265</v>
      </c>
      <c r="D18" s="117">
        <v>51459</v>
      </c>
      <c r="E18" s="117">
        <v>0</v>
      </c>
      <c r="F18" s="118">
        <v>6657.14</v>
      </c>
      <c r="G18" s="119">
        <v>1.87557</v>
      </c>
      <c r="H18" s="119">
        <v>1</v>
      </c>
      <c r="I18" s="119">
        <v>1</v>
      </c>
      <c r="J18" s="119">
        <v>1.1265799999999999</v>
      </c>
      <c r="K18" s="120">
        <v>14066.4</v>
      </c>
      <c r="L18" s="121"/>
      <c r="M18" s="123"/>
    </row>
    <row r="19" spans="1:13" s="122" customFormat="1" ht="24" customHeight="1">
      <c r="A19" s="114">
        <v>4</v>
      </c>
      <c r="B19" s="115" t="s">
        <v>242</v>
      </c>
      <c r="C19" s="116" t="s">
        <v>243</v>
      </c>
      <c r="D19" s="117">
        <v>17393</v>
      </c>
      <c r="E19" s="117">
        <v>15079</v>
      </c>
      <c r="F19" s="118">
        <v>6657.14</v>
      </c>
      <c r="G19" s="119">
        <v>1.0141800000000001</v>
      </c>
      <c r="H19" s="119">
        <v>1.08175</v>
      </c>
      <c r="I19" s="119">
        <v>1.0542800000000001</v>
      </c>
      <c r="J19" s="119">
        <v>1.00122</v>
      </c>
      <c r="K19" s="120">
        <v>7709.3</v>
      </c>
      <c r="L19" s="121"/>
      <c r="M19" s="121"/>
    </row>
    <row r="20" spans="1:13" s="122" customFormat="1" ht="24" customHeight="1">
      <c r="A20" s="114">
        <v>5</v>
      </c>
      <c r="B20" s="115" t="s">
        <v>244</v>
      </c>
      <c r="C20" s="116" t="s">
        <v>245</v>
      </c>
      <c r="D20" s="117">
        <v>15123</v>
      </c>
      <c r="E20" s="117">
        <v>12341</v>
      </c>
      <c r="F20" s="118">
        <v>6657.14</v>
      </c>
      <c r="G20" s="119">
        <v>1.06572</v>
      </c>
      <c r="H20" s="119">
        <v>1</v>
      </c>
      <c r="I20" s="119">
        <v>1.1150500000000001</v>
      </c>
      <c r="J20" s="119">
        <v>1</v>
      </c>
      <c r="K20" s="120">
        <v>7910.89</v>
      </c>
      <c r="L20" s="121"/>
      <c r="M20" s="121"/>
    </row>
    <row r="21" spans="1:13" s="122" customFormat="1" ht="24" customHeight="1">
      <c r="A21" s="114">
        <v>6</v>
      </c>
      <c r="B21" s="115" t="s">
        <v>246</v>
      </c>
      <c r="C21" s="116" t="s">
        <v>247</v>
      </c>
      <c r="D21" s="117">
        <v>30449</v>
      </c>
      <c r="E21" s="117">
        <v>21432</v>
      </c>
      <c r="F21" s="118">
        <v>6657.14</v>
      </c>
      <c r="G21" s="119">
        <v>1.1336299999999999</v>
      </c>
      <c r="H21" s="119">
        <v>1</v>
      </c>
      <c r="I21" s="119">
        <v>1.1225400000000001</v>
      </c>
      <c r="J21" s="119">
        <v>1</v>
      </c>
      <c r="K21" s="120">
        <v>8471.51</v>
      </c>
      <c r="L21" s="121"/>
      <c r="M21" s="121"/>
    </row>
    <row r="22" spans="1:13" s="122" customFormat="1" ht="24" customHeight="1">
      <c r="A22" s="114">
        <v>7</v>
      </c>
      <c r="B22" s="115" t="s">
        <v>248</v>
      </c>
      <c r="C22" s="116" t="s">
        <v>266</v>
      </c>
      <c r="D22" s="117">
        <v>5742</v>
      </c>
      <c r="E22" s="117">
        <v>5742</v>
      </c>
      <c r="F22" s="118">
        <v>6657.14</v>
      </c>
      <c r="G22" s="119">
        <v>0.96091000000000004</v>
      </c>
      <c r="H22" s="119">
        <v>1.08175</v>
      </c>
      <c r="I22" s="119">
        <v>1.1200000000000001</v>
      </c>
      <c r="J22" s="119">
        <v>1</v>
      </c>
      <c r="K22" s="120">
        <v>7750.24</v>
      </c>
      <c r="L22" s="121"/>
      <c r="M22" s="121"/>
    </row>
    <row r="23" spans="1:13" s="122" customFormat="1" ht="24" customHeight="1">
      <c r="A23" s="114">
        <v>8</v>
      </c>
      <c r="B23" s="115" t="s">
        <v>267</v>
      </c>
      <c r="C23" s="116" t="s">
        <v>268</v>
      </c>
      <c r="D23" s="117">
        <v>2408</v>
      </c>
      <c r="E23" s="117">
        <v>2408</v>
      </c>
      <c r="F23" s="118">
        <v>6657.14</v>
      </c>
      <c r="G23" s="119">
        <v>0.94184000000000001</v>
      </c>
      <c r="H23" s="119">
        <v>1.08175</v>
      </c>
      <c r="I23" s="119">
        <v>1</v>
      </c>
      <c r="J23" s="119">
        <v>1.1366000000000001</v>
      </c>
      <c r="K23" s="120">
        <v>7709.02</v>
      </c>
      <c r="L23" s="121"/>
      <c r="M23" s="121"/>
    </row>
    <row r="24" spans="1:13" s="122" customFormat="1" ht="24" customHeight="1">
      <c r="A24" s="114">
        <v>9</v>
      </c>
      <c r="B24" s="115" t="s">
        <v>269</v>
      </c>
      <c r="C24" s="116" t="s">
        <v>249</v>
      </c>
      <c r="D24" s="117">
        <v>9333</v>
      </c>
      <c r="E24" s="117">
        <v>9333</v>
      </c>
      <c r="F24" s="118">
        <v>6657.14</v>
      </c>
      <c r="G24" s="119">
        <v>0.88622999999999996</v>
      </c>
      <c r="H24" s="119">
        <v>0.99056</v>
      </c>
      <c r="I24" s="119">
        <v>1.06552</v>
      </c>
      <c r="J24" s="119">
        <v>1.05</v>
      </c>
      <c r="K24" s="120">
        <v>6538.31</v>
      </c>
      <c r="L24" s="121"/>
      <c r="M24" s="121"/>
    </row>
    <row r="25" spans="1:13" ht="13.5" customHeight="1">
      <c r="D25" s="124"/>
      <c r="E25" s="124"/>
      <c r="F25" s="124"/>
      <c r="G25" s="124"/>
      <c r="H25" s="124"/>
      <c r="I25" s="124"/>
      <c r="J25" s="126" t="s">
        <v>123</v>
      </c>
      <c r="K25" s="65"/>
    </row>
    <row r="26" spans="1:13" ht="11.1" customHeight="1"/>
    <row r="28" spans="1:13">
      <c r="F28" s="125"/>
      <c r="H28" s="125"/>
      <c r="I28" s="125"/>
      <c r="J28" s="125"/>
      <c r="K28" s="125"/>
    </row>
    <row r="32" spans="1:13">
      <c r="F32" s="125"/>
      <c r="G32" s="125"/>
      <c r="H32" s="125"/>
      <c r="I32" s="125"/>
      <c r="J32" s="125"/>
      <c r="K32" s="125"/>
    </row>
  </sheetData>
  <autoFilter ref="A15:K15">
    <filterColumn colId="3"/>
    <filterColumn colId="4"/>
    <filterColumn colId="6"/>
    <filterColumn colId="10"/>
  </autoFilter>
  <mergeCells count="15">
    <mergeCell ref="A7:K7"/>
    <mergeCell ref="A9:K9"/>
    <mergeCell ref="A11:A14"/>
    <mergeCell ref="B11:C12"/>
    <mergeCell ref="D11:E13"/>
    <mergeCell ref="F11:F14"/>
    <mergeCell ref="G11:J11"/>
    <mergeCell ref="K11:K14"/>
    <mergeCell ref="G12:J12"/>
    <mergeCell ref="B13:B14"/>
    <mergeCell ref="C13:C14"/>
    <mergeCell ref="G13:G14"/>
    <mergeCell ref="H13:H14"/>
    <mergeCell ref="I13:I14"/>
    <mergeCell ref="J13:J14"/>
  </mergeCells>
  <printOptions horizontalCentered="1"/>
  <pageMargins left="1.1811023622047245" right="0.39370078740157483" top="0.78740157480314965" bottom="0.78740157480314965" header="0.31496062992125984" footer="0.31496062992125984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3"/>
  <sheetViews>
    <sheetView zoomScale="75" zoomScaleNormal="75" workbookViewId="0">
      <selection activeCell="J3" sqref="J3"/>
    </sheetView>
  </sheetViews>
  <sheetFormatPr defaultColWidth="9" defaultRowHeight="15.75"/>
  <cols>
    <col min="1" max="1" width="10.625" style="275" customWidth="1"/>
    <col min="2" max="2" width="19.75" style="275" customWidth="1"/>
    <col min="3" max="3" width="64.625" style="275" customWidth="1"/>
    <col min="4" max="4" width="5.625" style="295" customWidth="1"/>
    <col min="5" max="5" width="25.25" style="295" customWidth="1"/>
    <col min="6" max="6" width="17.625" style="275" customWidth="1"/>
    <col min="7" max="7" width="12.625" style="275" customWidth="1"/>
    <col min="8" max="9" width="11.625" style="275" customWidth="1"/>
    <col min="10" max="10" width="20.75" style="275" customWidth="1"/>
    <col min="11" max="16384" width="9" style="275"/>
  </cols>
  <sheetData>
    <row r="1" spans="1:10" s="6" customFormat="1" ht="18">
      <c r="J1" s="10" t="s">
        <v>1774</v>
      </c>
    </row>
    <row r="2" spans="1:10" s="6" customFormat="1" ht="18">
      <c r="J2" s="11" t="s">
        <v>92</v>
      </c>
    </row>
    <row r="3" spans="1:10" s="6" customFormat="1" ht="18">
      <c r="J3" s="12" t="s">
        <v>1780</v>
      </c>
    </row>
    <row r="4" spans="1:10" s="9" customFormat="1" ht="26.25" customHeight="1">
      <c r="A4" s="428" t="s">
        <v>86</v>
      </c>
      <c r="B4" s="428"/>
      <c r="C4" s="428"/>
      <c r="D4" s="428"/>
      <c r="E4" s="428"/>
      <c r="F4" s="428"/>
      <c r="G4" s="428"/>
      <c r="H4" s="428"/>
      <c r="I4" s="428"/>
      <c r="J4" s="428"/>
    </row>
    <row r="5" spans="1:10" s="9" customFormat="1" ht="26.25" customHeight="1">
      <c r="A5" s="451" t="s">
        <v>1752</v>
      </c>
      <c r="B5" s="451"/>
      <c r="C5" s="451"/>
      <c r="D5" s="451"/>
      <c r="E5" s="451"/>
      <c r="F5" s="451"/>
      <c r="G5" s="451"/>
      <c r="H5" s="451"/>
      <c r="I5" s="451"/>
      <c r="J5" s="451"/>
    </row>
    <row r="6" spans="1:10" s="21" customFormat="1" ht="6.75" customHeight="1">
      <c r="A6" s="276"/>
      <c r="B6" s="276"/>
      <c r="C6" s="276"/>
      <c r="D6" s="277"/>
      <c r="E6" s="277"/>
      <c r="F6" s="276"/>
      <c r="G6" s="276"/>
      <c r="H6" s="276"/>
      <c r="I6" s="276"/>
    </row>
    <row r="7" spans="1:10" s="21" customFormat="1" ht="39.75" customHeight="1">
      <c r="A7" s="452" t="s">
        <v>1753</v>
      </c>
      <c r="B7" s="452"/>
      <c r="C7" s="452"/>
      <c r="D7" s="452"/>
      <c r="E7" s="452"/>
      <c r="F7" s="452"/>
      <c r="G7" s="452"/>
      <c r="H7" s="452"/>
      <c r="I7" s="452"/>
      <c r="J7" s="452"/>
    </row>
    <row r="8" spans="1:10" s="21" customFormat="1" ht="3.75" customHeight="1">
      <c r="A8" s="197"/>
      <c r="B8" s="197"/>
      <c r="C8" s="197"/>
      <c r="D8" s="278"/>
      <c r="E8" s="278"/>
      <c r="F8" s="197"/>
      <c r="G8" s="197"/>
      <c r="H8" s="197"/>
      <c r="I8" s="197"/>
    </row>
    <row r="9" spans="1:10" s="21" customFormat="1" ht="45" customHeight="1">
      <c r="A9" s="453" t="s">
        <v>1</v>
      </c>
      <c r="B9" s="453"/>
      <c r="C9" s="453"/>
      <c r="D9" s="453"/>
      <c r="E9" s="453"/>
      <c r="F9" s="453"/>
      <c r="G9" s="453"/>
      <c r="H9" s="453"/>
      <c r="I9" s="453"/>
      <c r="J9" s="453"/>
    </row>
    <row r="10" spans="1:10" s="21" customFormat="1" ht="11.45" customHeight="1">
      <c r="A10" s="197"/>
      <c r="B10" s="197"/>
      <c r="C10" s="197"/>
      <c r="D10" s="278"/>
      <c r="E10" s="278"/>
      <c r="F10" s="197"/>
      <c r="G10" s="197"/>
      <c r="H10" s="279"/>
      <c r="I10" s="279"/>
    </row>
    <row r="11" spans="1:10" ht="34.15" customHeight="1">
      <c r="A11" s="454" t="s">
        <v>1754</v>
      </c>
      <c r="B11" s="455" t="s">
        <v>1607</v>
      </c>
      <c r="C11" s="455"/>
      <c r="D11" s="455" t="s">
        <v>1588</v>
      </c>
      <c r="E11" s="455"/>
      <c r="F11" s="456" t="s">
        <v>1755</v>
      </c>
      <c r="G11" s="456" t="s">
        <v>1756</v>
      </c>
      <c r="H11" s="450" t="s">
        <v>1757</v>
      </c>
      <c r="I11" s="450"/>
      <c r="J11" s="450" t="s">
        <v>1758</v>
      </c>
    </row>
    <row r="12" spans="1:10" ht="34.15" customHeight="1">
      <c r="A12" s="454"/>
      <c r="B12" s="422" t="s">
        <v>1572</v>
      </c>
      <c r="C12" s="423" t="s">
        <v>1759</v>
      </c>
      <c r="D12" s="422" t="s">
        <v>1572</v>
      </c>
      <c r="E12" s="423" t="s">
        <v>1573</v>
      </c>
      <c r="F12" s="456"/>
      <c r="G12" s="456"/>
      <c r="H12" s="280" t="s">
        <v>1760</v>
      </c>
      <c r="I12" s="280" t="s">
        <v>1761</v>
      </c>
      <c r="J12" s="450"/>
    </row>
    <row r="13" spans="1:10" s="282" customFormat="1" ht="12.75">
      <c r="A13" s="281" t="s">
        <v>8</v>
      </c>
      <c r="B13" s="281" t="s">
        <v>121</v>
      </c>
      <c r="C13" s="281" t="s">
        <v>9</v>
      </c>
      <c r="D13" s="281" t="s">
        <v>10</v>
      </c>
      <c r="E13" s="281" t="s">
        <v>1610</v>
      </c>
      <c r="F13" s="281" t="s">
        <v>11</v>
      </c>
      <c r="G13" s="281" t="s">
        <v>12</v>
      </c>
      <c r="H13" s="281" t="s">
        <v>1611</v>
      </c>
      <c r="I13" s="281" t="s">
        <v>13</v>
      </c>
      <c r="J13" s="281" t="s">
        <v>14</v>
      </c>
    </row>
    <row r="14" spans="1:10" s="283" customFormat="1" ht="18.75" customHeight="1">
      <c r="A14" s="457" t="s">
        <v>1788</v>
      </c>
      <c r="B14" s="457"/>
      <c r="C14" s="457"/>
      <c r="D14" s="457"/>
      <c r="E14" s="457"/>
      <c r="F14" s="457"/>
      <c r="G14" s="457"/>
      <c r="H14" s="457"/>
      <c r="I14" s="457"/>
      <c r="J14" s="457"/>
    </row>
    <row r="15" spans="1:10" s="286" customFormat="1" ht="29.25" customHeight="1">
      <c r="A15" s="648" t="s">
        <v>1772</v>
      </c>
      <c r="B15" s="649"/>
      <c r="C15" s="650" t="s">
        <v>1773</v>
      </c>
      <c r="D15" s="649"/>
      <c r="E15" s="649"/>
      <c r="F15" s="649"/>
      <c r="G15" s="649"/>
      <c r="H15" s="649"/>
      <c r="I15" s="284"/>
      <c r="J15" s="284"/>
    </row>
    <row r="16" spans="1:10" ht="28.5">
      <c r="A16" s="287" t="s">
        <v>1772</v>
      </c>
      <c r="B16" s="288" t="s">
        <v>1667</v>
      </c>
      <c r="C16" s="288" t="s">
        <v>1668</v>
      </c>
      <c r="D16" s="287" t="s">
        <v>1766</v>
      </c>
      <c r="E16" s="288" t="s">
        <v>1767</v>
      </c>
      <c r="F16" s="293">
        <v>910</v>
      </c>
      <c r="G16" s="289" t="s">
        <v>1769</v>
      </c>
      <c r="H16" s="294">
        <v>396</v>
      </c>
      <c r="I16" s="294">
        <v>396</v>
      </c>
      <c r="J16" s="291"/>
    </row>
    <row r="17" spans="1:10" s="283" customFormat="1" ht="18.75" customHeight="1">
      <c r="A17" s="651" t="s">
        <v>1779</v>
      </c>
      <c r="B17" s="651"/>
      <c r="C17" s="651"/>
      <c r="D17" s="651"/>
      <c r="E17" s="651"/>
      <c r="F17" s="651"/>
      <c r="G17" s="651"/>
      <c r="H17" s="651"/>
      <c r="I17" s="651"/>
      <c r="J17" s="651"/>
    </row>
    <row r="18" spans="1:10" s="285" customFormat="1" ht="28.5" customHeight="1">
      <c r="A18" s="648" t="s">
        <v>1762</v>
      </c>
      <c r="B18" s="649"/>
      <c r="C18" s="650" t="s">
        <v>1763</v>
      </c>
      <c r="D18" s="649"/>
      <c r="E18" s="649"/>
      <c r="F18" s="649"/>
      <c r="G18" s="649"/>
      <c r="H18" s="649"/>
      <c r="I18" s="284"/>
      <c r="J18" s="284"/>
    </row>
    <row r="19" spans="1:10" s="286" customFormat="1" ht="28.5" customHeight="1">
      <c r="A19" s="648" t="s">
        <v>1764</v>
      </c>
      <c r="B19" s="649"/>
      <c r="C19" s="650" t="s">
        <v>1765</v>
      </c>
      <c r="D19" s="649"/>
      <c r="E19" s="649"/>
      <c r="F19" s="649"/>
      <c r="G19" s="649"/>
      <c r="H19" s="649"/>
      <c r="I19" s="284"/>
      <c r="J19" s="284"/>
    </row>
    <row r="20" spans="1:10" s="262" customFormat="1" ht="32.1" customHeight="1">
      <c r="A20" s="287" t="s">
        <v>1764</v>
      </c>
      <c r="B20" s="296" t="s">
        <v>1689</v>
      </c>
      <c r="C20" s="297" t="s">
        <v>1690</v>
      </c>
      <c r="D20" s="287" t="s">
        <v>1766</v>
      </c>
      <c r="E20" s="288" t="s">
        <v>1767</v>
      </c>
      <c r="F20" s="287" t="s">
        <v>1768</v>
      </c>
      <c r="G20" s="289" t="s">
        <v>1769</v>
      </c>
      <c r="H20" s="290">
        <v>873.55</v>
      </c>
      <c r="I20" s="292"/>
      <c r="J20" s="296"/>
    </row>
    <row r="21" spans="1:10" s="262" customFormat="1" ht="32.1" customHeight="1">
      <c r="A21" s="287" t="s">
        <v>1764</v>
      </c>
      <c r="B21" s="296" t="s">
        <v>1683</v>
      </c>
      <c r="C21" s="297" t="s">
        <v>1684</v>
      </c>
      <c r="D21" s="287" t="s">
        <v>1770</v>
      </c>
      <c r="E21" s="288" t="s">
        <v>1771</v>
      </c>
      <c r="F21" s="287" t="s">
        <v>1768</v>
      </c>
      <c r="G21" s="289" t="s">
        <v>1769</v>
      </c>
      <c r="H21" s="290">
        <v>355.21</v>
      </c>
      <c r="I21" s="292"/>
      <c r="J21" s="296"/>
    </row>
    <row r="22" spans="1:10" s="286" customFormat="1" ht="29.25" customHeight="1">
      <c r="A22" s="648" t="s">
        <v>1772</v>
      </c>
      <c r="B22" s="649"/>
      <c r="C22" s="650" t="s">
        <v>1773</v>
      </c>
      <c r="D22" s="649"/>
      <c r="E22" s="649"/>
      <c r="F22" s="649"/>
      <c r="G22" s="649"/>
      <c r="H22" s="649"/>
      <c r="I22" s="284"/>
      <c r="J22" s="284"/>
    </row>
    <row r="23" spans="1:10" ht="28.5">
      <c r="A23" s="287" t="s">
        <v>1772</v>
      </c>
      <c r="B23" s="288" t="s">
        <v>1667</v>
      </c>
      <c r="C23" s="288" t="s">
        <v>1668</v>
      </c>
      <c r="D23" s="287" t="s">
        <v>1766</v>
      </c>
      <c r="E23" s="288" t="s">
        <v>1767</v>
      </c>
      <c r="F23" s="293">
        <v>910</v>
      </c>
      <c r="G23" s="289" t="s">
        <v>1769</v>
      </c>
      <c r="H23" s="294">
        <v>1477.75</v>
      </c>
      <c r="I23" s="294">
        <v>1477.75</v>
      </c>
      <c r="J23" s="291"/>
    </row>
  </sheetData>
  <mergeCells count="13">
    <mergeCell ref="J11:J12"/>
    <mergeCell ref="A17:J17"/>
    <mergeCell ref="A4:J4"/>
    <mergeCell ref="A5:J5"/>
    <mergeCell ref="A7:J7"/>
    <mergeCell ref="A9:J9"/>
    <mergeCell ref="A11:A12"/>
    <mergeCell ref="B11:C11"/>
    <mergeCell ref="D11:E11"/>
    <mergeCell ref="F11:F12"/>
    <mergeCell ref="G11:G12"/>
    <mergeCell ref="H11:I11"/>
    <mergeCell ref="A14:J14"/>
  </mergeCells>
  <conditionalFormatting sqref="A17:A21">
    <cfRule type="cellIs" dxfId="22" priority="5" operator="equal">
      <formula>"посещение по неотложной помощи"</formula>
    </cfRule>
  </conditionalFormatting>
  <conditionalFormatting sqref="A14">
    <cfRule type="cellIs" dxfId="21" priority="2" operator="equal">
      <formula>"посещение по неотложной помощи"</formula>
    </cfRule>
  </conditionalFormatting>
  <conditionalFormatting sqref="A14">
    <cfRule type="cellIs" dxfId="20" priority="1" operator="equal">
      <formula>"посещение по неотложной помощи"</formula>
    </cfRule>
  </conditionalFormatting>
  <printOptions horizontalCentered="1"/>
  <pageMargins left="1.1811023622047245" right="0.59055118110236227" top="0.78740157480314965" bottom="0.59055118110236227" header="0.31496062992125984" footer="0.31496062992125984"/>
  <pageSetup paperSize="9" scale="3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U90"/>
  <sheetViews>
    <sheetView zoomScale="75" zoomScaleNormal="75" workbookViewId="0">
      <pane ySplit="13" topLeftCell="A15" activePane="bottomLeft" state="frozen"/>
      <selection activeCell="E33" sqref="E33"/>
      <selection pane="bottomLeft" activeCell="K3" sqref="K3"/>
    </sheetView>
  </sheetViews>
  <sheetFormatPr defaultColWidth="7.625" defaultRowHeight="18.75"/>
  <cols>
    <col min="1" max="1" width="15.25" style="404" customWidth="1"/>
    <col min="2" max="2" width="6.75" style="356" customWidth="1"/>
    <col min="3" max="3" width="28.25" style="356" customWidth="1"/>
    <col min="4" max="4" width="16.375" style="356" customWidth="1"/>
    <col min="5" max="5" width="28.5" style="356" customWidth="1"/>
    <col min="6" max="6" width="5.25" style="360" customWidth="1"/>
    <col min="7" max="7" width="27" style="356" customWidth="1"/>
    <col min="8" max="8" width="9.75" style="360" customWidth="1"/>
    <col min="9" max="10" width="11.625" style="334" customWidth="1"/>
    <col min="11" max="11" width="34.375" style="334" customWidth="1"/>
    <col min="12" max="95" width="24.25" style="334" customWidth="1"/>
    <col min="96" max="16384" width="7.625" style="404"/>
  </cols>
  <sheetData>
    <row r="1" spans="1:95" s="6" customFormat="1" ht="18">
      <c r="K1" s="10" t="s">
        <v>1799</v>
      </c>
    </row>
    <row r="2" spans="1:95" s="6" customFormat="1" ht="18">
      <c r="K2" s="11" t="s">
        <v>92</v>
      </c>
    </row>
    <row r="3" spans="1:95" s="6" customFormat="1" ht="18">
      <c r="K3" s="12" t="s">
        <v>1780</v>
      </c>
    </row>
    <row r="4" spans="1:95" s="9" customFormat="1" ht="26.25" customHeight="1">
      <c r="A4" s="428" t="s">
        <v>86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</row>
    <row r="5" spans="1:95" ht="18" customHeight="1">
      <c r="A5" s="461" t="s">
        <v>2105</v>
      </c>
      <c r="B5" s="461"/>
      <c r="C5" s="461"/>
      <c r="D5" s="461"/>
      <c r="E5" s="461"/>
      <c r="F5" s="461"/>
      <c r="G5" s="461"/>
      <c r="H5" s="461"/>
      <c r="I5" s="461"/>
      <c r="J5" s="461"/>
      <c r="K5" s="461"/>
      <c r="L5" s="405"/>
      <c r="M5" s="405"/>
      <c r="N5" s="405"/>
      <c r="O5" s="405"/>
      <c r="P5" s="405"/>
      <c r="Q5" s="405"/>
      <c r="R5" s="405"/>
      <c r="S5" s="405"/>
      <c r="T5" s="405"/>
      <c r="U5" s="405"/>
      <c r="V5" s="405"/>
      <c r="W5" s="405"/>
      <c r="X5" s="405"/>
      <c r="Y5" s="405"/>
      <c r="Z5" s="405"/>
      <c r="AA5" s="405"/>
      <c r="AB5" s="405"/>
      <c r="AC5" s="405"/>
      <c r="AD5" s="405"/>
      <c r="AE5" s="405"/>
      <c r="AF5" s="405"/>
      <c r="AG5" s="405"/>
      <c r="AH5" s="405"/>
      <c r="AI5" s="405"/>
      <c r="AJ5" s="405"/>
      <c r="AK5" s="405"/>
      <c r="AL5" s="405"/>
      <c r="AM5" s="405"/>
      <c r="AN5" s="405"/>
      <c r="AO5" s="405"/>
      <c r="AP5" s="405"/>
      <c r="AQ5" s="405"/>
      <c r="AR5" s="405"/>
      <c r="AS5" s="405"/>
      <c r="AT5" s="405"/>
      <c r="AU5" s="405"/>
      <c r="AV5" s="405"/>
      <c r="AW5" s="405"/>
      <c r="AX5" s="405"/>
      <c r="AY5" s="405"/>
      <c r="AZ5" s="405"/>
      <c r="BA5" s="405"/>
      <c r="BB5" s="405"/>
      <c r="BC5" s="405"/>
      <c r="BD5" s="405"/>
      <c r="BE5" s="405"/>
      <c r="BF5" s="405"/>
      <c r="BG5" s="405"/>
      <c r="BH5" s="405"/>
      <c r="BI5" s="405"/>
      <c r="BJ5" s="405"/>
      <c r="BK5" s="405"/>
      <c r="BL5" s="405"/>
      <c r="BM5" s="405"/>
      <c r="BN5" s="405"/>
      <c r="BO5" s="405"/>
      <c r="BP5" s="405"/>
      <c r="BQ5" s="405"/>
      <c r="BR5" s="405"/>
      <c r="BS5" s="405"/>
      <c r="BT5" s="405"/>
      <c r="BU5" s="405"/>
      <c r="BV5" s="405"/>
      <c r="BW5" s="405"/>
      <c r="BX5" s="405"/>
      <c r="BY5" s="405"/>
      <c r="BZ5" s="405"/>
      <c r="CA5" s="405"/>
      <c r="CB5" s="405"/>
      <c r="CC5" s="405"/>
      <c r="CD5" s="405"/>
      <c r="CE5" s="405"/>
      <c r="CF5" s="405"/>
      <c r="CG5" s="405"/>
      <c r="CH5" s="405"/>
      <c r="CI5" s="405"/>
      <c r="CJ5" s="405"/>
      <c r="CK5" s="405"/>
      <c r="CL5" s="405"/>
      <c r="CM5" s="405"/>
      <c r="CN5" s="405"/>
      <c r="CO5" s="405"/>
      <c r="CP5" s="405"/>
      <c r="CQ5" s="405"/>
    </row>
    <row r="6" spans="1:95" ht="8.25" customHeight="1">
      <c r="B6" s="406"/>
      <c r="C6" s="406"/>
      <c r="D6" s="406"/>
      <c r="E6" s="406"/>
      <c r="F6" s="406"/>
      <c r="G6" s="406"/>
      <c r="H6" s="406"/>
      <c r="I6" s="406"/>
      <c r="J6" s="406"/>
      <c r="K6" s="405"/>
      <c r="L6" s="405"/>
      <c r="M6" s="405"/>
      <c r="N6" s="405"/>
      <c r="O6" s="405"/>
      <c r="P6" s="405"/>
      <c r="Q6" s="405"/>
      <c r="R6" s="405"/>
      <c r="S6" s="405"/>
      <c r="T6" s="405"/>
      <c r="U6" s="405"/>
      <c r="V6" s="405"/>
      <c r="W6" s="405"/>
      <c r="X6" s="405"/>
      <c r="Y6" s="405"/>
      <c r="Z6" s="405"/>
      <c r="AA6" s="405"/>
      <c r="AB6" s="405"/>
      <c r="AC6" s="405"/>
      <c r="AD6" s="405"/>
      <c r="AE6" s="405"/>
      <c r="AF6" s="405"/>
      <c r="AG6" s="405"/>
      <c r="AH6" s="405"/>
      <c r="AI6" s="405"/>
      <c r="AJ6" s="405"/>
      <c r="AK6" s="405"/>
      <c r="AL6" s="405"/>
      <c r="AM6" s="405"/>
      <c r="AN6" s="405"/>
      <c r="AO6" s="405"/>
      <c r="AP6" s="405"/>
      <c r="AQ6" s="405"/>
      <c r="AR6" s="405"/>
      <c r="AS6" s="405"/>
      <c r="AT6" s="405"/>
      <c r="AU6" s="405"/>
      <c r="AV6" s="405"/>
      <c r="AW6" s="405"/>
      <c r="AX6" s="405"/>
      <c r="AY6" s="405"/>
      <c r="AZ6" s="405"/>
      <c r="BA6" s="405"/>
      <c r="BB6" s="405"/>
      <c r="BC6" s="405"/>
      <c r="BD6" s="405"/>
      <c r="BE6" s="405"/>
      <c r="BF6" s="405"/>
      <c r="BG6" s="405"/>
      <c r="BH6" s="405"/>
      <c r="BI6" s="405"/>
      <c r="BJ6" s="405"/>
      <c r="BK6" s="405"/>
      <c r="BL6" s="405"/>
      <c r="BM6" s="405"/>
      <c r="BN6" s="405"/>
      <c r="BO6" s="405"/>
      <c r="BP6" s="405"/>
      <c r="BQ6" s="405"/>
      <c r="BR6" s="405"/>
      <c r="BS6" s="405"/>
      <c r="BT6" s="405"/>
      <c r="BU6" s="405"/>
      <c r="BV6" s="405"/>
      <c r="BW6" s="405"/>
      <c r="BX6" s="405"/>
      <c r="BY6" s="405"/>
      <c r="BZ6" s="405"/>
      <c r="CA6" s="405"/>
      <c r="CB6" s="405"/>
      <c r="CC6" s="405"/>
      <c r="CD6" s="405"/>
      <c r="CE6" s="405"/>
      <c r="CF6" s="405"/>
      <c r="CG6" s="405"/>
      <c r="CH6" s="405"/>
      <c r="CI6" s="405"/>
      <c r="CJ6" s="405"/>
      <c r="CK6" s="405"/>
      <c r="CL6" s="405"/>
      <c r="CM6" s="405"/>
      <c r="CN6" s="405"/>
      <c r="CO6" s="405"/>
      <c r="CP6" s="405"/>
      <c r="CQ6" s="405"/>
    </row>
    <row r="7" spans="1:95" ht="24" customHeight="1">
      <c r="A7" s="461" t="s">
        <v>2039</v>
      </c>
      <c r="B7" s="461"/>
      <c r="C7" s="461"/>
      <c r="D7" s="461"/>
      <c r="E7" s="461"/>
      <c r="F7" s="461"/>
      <c r="G7" s="461"/>
      <c r="H7" s="461"/>
      <c r="I7" s="461"/>
      <c r="J7" s="461"/>
      <c r="K7" s="461"/>
      <c r="L7" s="405"/>
      <c r="M7" s="405"/>
      <c r="N7" s="405"/>
      <c r="O7" s="405"/>
      <c r="P7" s="405"/>
      <c r="Q7" s="405"/>
      <c r="R7" s="405"/>
      <c r="S7" s="405"/>
      <c r="T7" s="405"/>
      <c r="U7" s="405"/>
      <c r="V7" s="405"/>
      <c r="W7" s="405"/>
      <c r="X7" s="405"/>
      <c r="Y7" s="405"/>
      <c r="Z7" s="405"/>
      <c r="AA7" s="405"/>
      <c r="AB7" s="405"/>
      <c r="AC7" s="405"/>
      <c r="AD7" s="405"/>
      <c r="AE7" s="405"/>
      <c r="AF7" s="405"/>
      <c r="AG7" s="405"/>
      <c r="AH7" s="405"/>
      <c r="AI7" s="405"/>
      <c r="AJ7" s="405"/>
      <c r="AK7" s="405"/>
      <c r="AL7" s="405"/>
      <c r="AM7" s="405"/>
      <c r="AN7" s="405"/>
      <c r="AO7" s="405"/>
      <c r="AP7" s="405"/>
      <c r="AQ7" s="405"/>
      <c r="AR7" s="405"/>
      <c r="AS7" s="405"/>
      <c r="AT7" s="405"/>
      <c r="AU7" s="405"/>
      <c r="AV7" s="405"/>
      <c r="AW7" s="405"/>
      <c r="AX7" s="405"/>
      <c r="AY7" s="405"/>
      <c r="AZ7" s="405"/>
      <c r="BA7" s="405"/>
      <c r="BB7" s="405"/>
      <c r="BC7" s="405"/>
      <c r="BD7" s="405"/>
      <c r="BE7" s="405"/>
      <c r="BF7" s="405"/>
      <c r="BG7" s="405"/>
      <c r="BH7" s="405"/>
      <c r="BI7" s="405"/>
      <c r="BJ7" s="405"/>
      <c r="BK7" s="405"/>
      <c r="BL7" s="405"/>
      <c r="BM7" s="405"/>
      <c r="BN7" s="405"/>
      <c r="BO7" s="405"/>
      <c r="BP7" s="405"/>
      <c r="BQ7" s="405"/>
      <c r="BR7" s="405"/>
      <c r="BS7" s="405"/>
      <c r="BT7" s="405"/>
      <c r="BU7" s="405"/>
      <c r="BV7" s="405"/>
      <c r="BW7" s="405"/>
      <c r="BX7" s="405"/>
      <c r="BY7" s="405"/>
      <c r="BZ7" s="405"/>
      <c r="CA7" s="405"/>
      <c r="CB7" s="405"/>
      <c r="CC7" s="405"/>
      <c r="CD7" s="405"/>
      <c r="CE7" s="405"/>
      <c r="CF7" s="405"/>
      <c r="CG7" s="405"/>
      <c r="CH7" s="405"/>
      <c r="CI7" s="405"/>
      <c r="CJ7" s="405"/>
      <c r="CK7" s="405"/>
      <c r="CL7" s="405"/>
      <c r="CM7" s="405"/>
      <c r="CN7" s="405"/>
      <c r="CO7" s="405"/>
      <c r="CP7" s="405"/>
      <c r="CQ7" s="405"/>
    </row>
    <row r="8" spans="1:95" s="407" customFormat="1" ht="3.75" customHeight="1">
      <c r="B8" s="406"/>
      <c r="C8" s="406"/>
      <c r="D8" s="406"/>
      <c r="E8" s="406"/>
      <c r="F8" s="408"/>
      <c r="G8" s="406"/>
      <c r="H8" s="406"/>
    </row>
    <row r="9" spans="1:95" s="407" customFormat="1" ht="45" customHeight="1">
      <c r="A9" s="462" t="s">
        <v>2106</v>
      </c>
      <c r="B9" s="462"/>
      <c r="C9" s="462"/>
      <c r="D9" s="462"/>
      <c r="E9" s="462"/>
      <c r="F9" s="462"/>
      <c r="G9" s="462"/>
      <c r="H9" s="462"/>
      <c r="I9" s="462"/>
      <c r="J9" s="462"/>
      <c r="K9" s="462"/>
    </row>
    <row r="10" spans="1:95" ht="8.65" customHeight="1">
      <c r="B10" s="405"/>
      <c r="C10" s="405"/>
      <c r="D10" s="405"/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05"/>
      <c r="P10" s="405"/>
      <c r="Q10" s="405"/>
      <c r="R10" s="405"/>
      <c r="S10" s="405"/>
      <c r="T10" s="405"/>
      <c r="U10" s="405"/>
      <c r="V10" s="405"/>
      <c r="W10" s="405"/>
      <c r="X10" s="405"/>
      <c r="Y10" s="405"/>
      <c r="Z10" s="405"/>
      <c r="AA10" s="405"/>
      <c r="AB10" s="405"/>
      <c r="AC10" s="405"/>
      <c r="AD10" s="405"/>
      <c r="AE10" s="405"/>
      <c r="AF10" s="405"/>
      <c r="AG10" s="405"/>
      <c r="AH10" s="405"/>
      <c r="AI10" s="405"/>
      <c r="AJ10" s="405"/>
      <c r="AK10" s="405"/>
      <c r="AL10" s="405"/>
      <c r="AM10" s="405"/>
      <c r="AN10" s="405"/>
      <c r="AO10" s="405"/>
      <c r="AP10" s="405"/>
      <c r="AQ10" s="405"/>
      <c r="AR10" s="405"/>
      <c r="AS10" s="405"/>
      <c r="AT10" s="405"/>
      <c r="AU10" s="405"/>
      <c r="AV10" s="405"/>
      <c r="AW10" s="405"/>
      <c r="AX10" s="405"/>
      <c r="AY10" s="405"/>
      <c r="AZ10" s="405"/>
      <c r="BA10" s="405"/>
      <c r="BB10" s="405"/>
      <c r="BC10" s="405"/>
      <c r="BD10" s="405"/>
      <c r="BE10" s="405"/>
      <c r="BF10" s="405"/>
      <c r="BG10" s="405"/>
      <c r="BH10" s="405"/>
      <c r="BI10" s="405"/>
      <c r="BJ10" s="405"/>
      <c r="BK10" s="405"/>
      <c r="BL10" s="405"/>
      <c r="BM10" s="405"/>
      <c r="BN10" s="405"/>
      <c r="BO10" s="405"/>
      <c r="BP10" s="405"/>
      <c r="BQ10" s="405"/>
      <c r="BR10" s="405"/>
      <c r="BS10" s="405"/>
      <c r="BT10" s="405"/>
      <c r="BU10" s="405"/>
      <c r="BV10" s="405"/>
      <c r="BW10" s="405"/>
      <c r="BX10" s="405"/>
      <c r="BY10" s="405"/>
      <c r="BZ10" s="405"/>
      <c r="CA10" s="405"/>
      <c r="CB10" s="405"/>
      <c r="CC10" s="405"/>
      <c r="CD10" s="405"/>
      <c r="CE10" s="405"/>
      <c r="CF10" s="405"/>
      <c r="CG10" s="405"/>
      <c r="CH10" s="405"/>
      <c r="CI10" s="405"/>
      <c r="CJ10" s="405"/>
      <c r="CK10" s="405"/>
      <c r="CL10" s="405"/>
      <c r="CM10" s="405"/>
      <c r="CN10" s="405"/>
      <c r="CO10" s="405"/>
      <c r="CP10" s="405"/>
      <c r="CQ10" s="405"/>
    </row>
    <row r="11" spans="1:95" ht="46.5" customHeight="1">
      <c r="A11" s="463" t="s">
        <v>1608</v>
      </c>
      <c r="B11" s="464" t="s">
        <v>1567</v>
      </c>
      <c r="C11" s="465"/>
      <c r="D11" s="464" t="s">
        <v>1607</v>
      </c>
      <c r="E11" s="465"/>
      <c r="F11" s="464" t="s">
        <v>1566</v>
      </c>
      <c r="G11" s="465"/>
      <c r="H11" s="463" t="s">
        <v>1927</v>
      </c>
      <c r="I11" s="466" t="s">
        <v>2040</v>
      </c>
      <c r="J11" s="467"/>
      <c r="K11" s="463" t="s">
        <v>1758</v>
      </c>
      <c r="L11" s="409"/>
      <c r="M11" s="409"/>
      <c r="N11" s="409"/>
      <c r="O11" s="409"/>
      <c r="P11" s="409"/>
      <c r="Q11" s="409"/>
      <c r="R11" s="409"/>
      <c r="S11" s="409"/>
      <c r="T11" s="409"/>
      <c r="U11" s="409"/>
      <c r="V11" s="409"/>
      <c r="W11" s="409"/>
      <c r="X11" s="409"/>
      <c r="Y11" s="409"/>
      <c r="Z11" s="409"/>
      <c r="AA11" s="409"/>
      <c r="AB11" s="409"/>
      <c r="AC11" s="409"/>
      <c r="AD11" s="409"/>
      <c r="AE11" s="409"/>
      <c r="AF11" s="409"/>
      <c r="AG11" s="409"/>
      <c r="AH11" s="409"/>
      <c r="AI11" s="409"/>
      <c r="AJ11" s="409"/>
      <c r="AK11" s="409"/>
      <c r="AL11" s="409"/>
      <c r="AM11" s="409"/>
      <c r="AN11" s="409"/>
      <c r="AO11" s="409"/>
      <c r="AP11" s="409"/>
      <c r="AQ11" s="409"/>
      <c r="AR11" s="409"/>
      <c r="AS11" s="409"/>
      <c r="AT11" s="409"/>
      <c r="AU11" s="409"/>
      <c r="AV11" s="409"/>
      <c r="AW11" s="409"/>
      <c r="AX11" s="409"/>
      <c r="AY11" s="409"/>
      <c r="AZ11" s="409"/>
      <c r="BA11" s="409"/>
      <c r="BB11" s="409"/>
      <c r="BC11" s="409"/>
      <c r="BD11" s="409"/>
      <c r="BE11" s="409"/>
      <c r="BF11" s="409"/>
      <c r="BG11" s="409"/>
      <c r="BH11" s="409"/>
      <c r="BI11" s="409"/>
      <c r="BJ11" s="409"/>
      <c r="BK11" s="409"/>
      <c r="BL11" s="409"/>
      <c r="BM11" s="409"/>
      <c r="BN11" s="409"/>
      <c r="BO11" s="409"/>
      <c r="BP11" s="409"/>
      <c r="BQ11" s="409"/>
      <c r="BR11" s="409"/>
      <c r="BS11" s="409"/>
      <c r="BT11" s="409"/>
      <c r="BU11" s="409"/>
      <c r="BV11" s="409"/>
      <c r="BW11" s="409"/>
      <c r="BX11" s="409"/>
      <c r="BY11" s="409"/>
      <c r="BZ11" s="409"/>
      <c r="CA11" s="409"/>
      <c r="CB11" s="409"/>
      <c r="CC11" s="409"/>
      <c r="CD11" s="409"/>
      <c r="CE11" s="409"/>
      <c r="CF11" s="409"/>
      <c r="CG11" s="409"/>
      <c r="CH11" s="409"/>
      <c r="CI11" s="409"/>
      <c r="CJ11" s="409"/>
      <c r="CK11" s="409"/>
      <c r="CL11" s="409"/>
      <c r="CM11" s="409"/>
      <c r="CN11" s="409"/>
      <c r="CO11" s="409"/>
      <c r="CP11" s="409"/>
      <c r="CQ11" s="409"/>
    </row>
    <row r="12" spans="1:95" s="411" customFormat="1" ht="49.5" customHeight="1">
      <c r="A12" s="463"/>
      <c r="B12" s="384" t="s">
        <v>1574</v>
      </c>
      <c r="C12" s="336" t="s">
        <v>5</v>
      </c>
      <c r="D12" s="336" t="s">
        <v>6</v>
      </c>
      <c r="E12" s="336" t="s">
        <v>5</v>
      </c>
      <c r="F12" s="336" t="s">
        <v>6</v>
      </c>
      <c r="G12" s="336" t="s">
        <v>5</v>
      </c>
      <c r="H12" s="463"/>
      <c r="I12" s="280" t="s">
        <v>1811</v>
      </c>
      <c r="J12" s="280" t="s">
        <v>1885</v>
      </c>
      <c r="K12" s="463"/>
      <c r="L12" s="410"/>
      <c r="M12" s="410"/>
      <c r="N12" s="410"/>
      <c r="O12" s="410"/>
      <c r="P12" s="410"/>
      <c r="Q12" s="410"/>
      <c r="R12" s="410"/>
      <c r="S12" s="410"/>
      <c r="T12" s="410"/>
      <c r="U12" s="410"/>
      <c r="V12" s="410"/>
      <c r="W12" s="410"/>
      <c r="X12" s="410"/>
      <c r="Y12" s="410"/>
      <c r="Z12" s="410"/>
      <c r="AA12" s="410"/>
      <c r="AB12" s="410"/>
      <c r="AC12" s="410"/>
      <c r="AD12" s="410"/>
      <c r="AE12" s="410"/>
      <c r="AF12" s="410"/>
      <c r="AG12" s="410"/>
      <c r="AH12" s="410"/>
      <c r="AI12" s="410"/>
      <c r="AJ12" s="410"/>
      <c r="AK12" s="410"/>
      <c r="AL12" s="410"/>
      <c r="AM12" s="410"/>
      <c r="AN12" s="410"/>
      <c r="AO12" s="410"/>
      <c r="AP12" s="410"/>
      <c r="AQ12" s="410"/>
      <c r="AR12" s="410"/>
      <c r="AS12" s="410"/>
      <c r="AT12" s="410"/>
      <c r="AU12" s="410"/>
      <c r="AV12" s="410"/>
      <c r="AW12" s="410"/>
      <c r="AX12" s="410"/>
      <c r="AY12" s="410"/>
      <c r="AZ12" s="410"/>
      <c r="BA12" s="410"/>
      <c r="BB12" s="410"/>
      <c r="BC12" s="410"/>
      <c r="BD12" s="410"/>
      <c r="BE12" s="410"/>
      <c r="BF12" s="410"/>
      <c r="BG12" s="410"/>
      <c r="BH12" s="410"/>
      <c r="BI12" s="410"/>
      <c r="BJ12" s="410"/>
      <c r="BK12" s="410"/>
      <c r="BL12" s="410"/>
      <c r="BM12" s="410"/>
      <c r="BN12" s="410"/>
      <c r="BO12" s="410"/>
      <c r="BP12" s="410"/>
      <c r="BQ12" s="410"/>
      <c r="BR12" s="410"/>
      <c r="BS12" s="410"/>
      <c r="BT12" s="410"/>
      <c r="BU12" s="410"/>
      <c r="BV12" s="410"/>
      <c r="BW12" s="410"/>
      <c r="BX12" s="410"/>
      <c r="BY12" s="410"/>
      <c r="BZ12" s="410"/>
      <c r="CA12" s="410"/>
      <c r="CB12" s="410"/>
      <c r="CC12" s="410"/>
      <c r="CD12" s="410"/>
      <c r="CE12" s="410"/>
      <c r="CF12" s="410"/>
      <c r="CG12" s="410"/>
      <c r="CH12" s="410"/>
      <c r="CI12" s="410"/>
      <c r="CJ12" s="410"/>
      <c r="CK12" s="410"/>
      <c r="CL12" s="410"/>
      <c r="CM12" s="410"/>
      <c r="CN12" s="410"/>
      <c r="CO12" s="410"/>
      <c r="CP12" s="410"/>
      <c r="CQ12" s="410"/>
    </row>
    <row r="13" spans="1:95" s="414" customFormat="1" ht="15.75" customHeight="1">
      <c r="A13" s="412">
        <v>1</v>
      </c>
      <c r="B13" s="412">
        <v>2</v>
      </c>
      <c r="C13" s="412">
        <v>3</v>
      </c>
      <c r="D13" s="412">
        <v>4</v>
      </c>
      <c r="E13" s="412">
        <v>5</v>
      </c>
      <c r="F13" s="412">
        <v>6</v>
      </c>
      <c r="G13" s="412">
        <v>7</v>
      </c>
      <c r="H13" s="412">
        <v>8</v>
      </c>
      <c r="I13" s="412">
        <v>9</v>
      </c>
      <c r="J13" s="412">
        <v>10</v>
      </c>
      <c r="K13" s="412">
        <v>11</v>
      </c>
      <c r="L13" s="413"/>
      <c r="M13" s="413"/>
      <c r="N13" s="413"/>
      <c r="O13" s="413"/>
      <c r="P13" s="413"/>
      <c r="Q13" s="413"/>
      <c r="R13" s="413"/>
      <c r="S13" s="413"/>
      <c r="T13" s="413"/>
      <c r="U13" s="413"/>
      <c r="V13" s="413"/>
      <c r="W13" s="413"/>
      <c r="X13" s="413"/>
      <c r="Y13" s="413"/>
      <c r="Z13" s="413"/>
      <c r="AA13" s="413"/>
      <c r="AB13" s="413"/>
      <c r="AC13" s="413"/>
      <c r="AD13" s="413"/>
      <c r="AE13" s="413"/>
      <c r="AF13" s="413"/>
      <c r="AG13" s="413"/>
      <c r="AH13" s="413"/>
      <c r="AI13" s="413"/>
      <c r="AJ13" s="413"/>
      <c r="AK13" s="413"/>
      <c r="AL13" s="413"/>
      <c r="AM13" s="413"/>
      <c r="AN13" s="413"/>
      <c r="AO13" s="413"/>
      <c r="AP13" s="413"/>
      <c r="AQ13" s="413"/>
      <c r="AR13" s="413"/>
      <c r="AS13" s="413"/>
      <c r="AT13" s="413"/>
      <c r="AU13" s="413"/>
      <c r="AV13" s="413"/>
      <c r="AW13" s="413"/>
      <c r="AX13" s="413"/>
      <c r="AY13" s="413"/>
      <c r="AZ13" s="413"/>
      <c r="BA13" s="413"/>
      <c r="BB13" s="413"/>
      <c r="BC13" s="413"/>
      <c r="BD13" s="413"/>
      <c r="BE13" s="413"/>
      <c r="BF13" s="413"/>
      <c r="BG13" s="413"/>
      <c r="BH13" s="413"/>
      <c r="BI13" s="413"/>
      <c r="BJ13" s="413"/>
      <c r="BK13" s="413"/>
      <c r="BL13" s="413"/>
      <c r="BM13" s="413"/>
      <c r="BN13" s="413"/>
      <c r="BO13" s="413"/>
      <c r="BP13" s="413"/>
      <c r="BQ13" s="413"/>
      <c r="BR13" s="413"/>
      <c r="BS13" s="413"/>
      <c r="BT13" s="413"/>
      <c r="BU13" s="413"/>
      <c r="BV13" s="413"/>
      <c r="BW13" s="413"/>
      <c r="BX13" s="413"/>
      <c r="BY13" s="413"/>
      <c r="BZ13" s="413"/>
      <c r="CA13" s="413"/>
      <c r="CB13" s="413"/>
      <c r="CC13" s="413"/>
      <c r="CD13" s="413"/>
      <c r="CE13" s="413"/>
      <c r="CF13" s="413"/>
      <c r="CG13" s="413"/>
      <c r="CH13" s="413"/>
      <c r="CI13" s="413"/>
      <c r="CJ13" s="413"/>
      <c r="CK13" s="413"/>
      <c r="CL13" s="413"/>
      <c r="CM13" s="413"/>
      <c r="CN13" s="413"/>
      <c r="CO13" s="413"/>
      <c r="CP13" s="413"/>
      <c r="CQ13" s="413"/>
    </row>
    <row r="14" spans="1:95" s="414" customFormat="1" ht="26.25" customHeight="1">
      <c r="A14" s="458" t="s">
        <v>2041</v>
      </c>
      <c r="B14" s="459"/>
      <c r="C14" s="459"/>
      <c r="D14" s="459"/>
      <c r="E14" s="459"/>
      <c r="F14" s="459"/>
      <c r="G14" s="459"/>
      <c r="H14" s="459"/>
      <c r="I14" s="459"/>
      <c r="J14" s="459"/>
      <c r="K14" s="460"/>
      <c r="L14" s="413"/>
      <c r="M14" s="413"/>
      <c r="N14" s="413"/>
      <c r="O14" s="413"/>
      <c r="P14" s="413"/>
      <c r="Q14" s="413"/>
      <c r="R14" s="413"/>
      <c r="S14" s="413"/>
      <c r="T14" s="413"/>
      <c r="U14" s="413"/>
      <c r="V14" s="413"/>
      <c r="W14" s="413"/>
      <c r="X14" s="413"/>
      <c r="Y14" s="413"/>
      <c r="Z14" s="413"/>
      <c r="AA14" s="413"/>
      <c r="AB14" s="413"/>
      <c r="AC14" s="413"/>
      <c r="AD14" s="413"/>
      <c r="AE14" s="413"/>
      <c r="AF14" s="413"/>
      <c r="AG14" s="413"/>
      <c r="AH14" s="413"/>
      <c r="AI14" s="413"/>
      <c r="AJ14" s="413"/>
      <c r="AK14" s="413"/>
      <c r="AL14" s="413"/>
      <c r="AM14" s="413"/>
      <c r="AN14" s="413"/>
      <c r="AO14" s="413"/>
      <c r="AP14" s="413"/>
      <c r="AQ14" s="413"/>
      <c r="AR14" s="413"/>
      <c r="AS14" s="413"/>
      <c r="AT14" s="413"/>
      <c r="AU14" s="413"/>
      <c r="AV14" s="413"/>
      <c r="AW14" s="413"/>
      <c r="AX14" s="413"/>
      <c r="AY14" s="413"/>
      <c r="AZ14" s="413"/>
      <c r="BA14" s="413"/>
      <c r="BB14" s="413"/>
      <c r="BC14" s="413"/>
      <c r="BD14" s="413"/>
      <c r="BE14" s="413"/>
      <c r="BF14" s="413"/>
      <c r="BG14" s="413"/>
      <c r="BH14" s="413"/>
      <c r="BI14" s="413"/>
      <c r="BJ14" s="413"/>
      <c r="BK14" s="413"/>
      <c r="BL14" s="413"/>
      <c r="BM14" s="413"/>
      <c r="BN14" s="413"/>
      <c r="BO14" s="413"/>
      <c r="BP14" s="413"/>
      <c r="BQ14" s="413"/>
      <c r="BR14" s="413"/>
      <c r="BS14" s="413"/>
      <c r="BT14" s="413"/>
      <c r="BU14" s="413"/>
      <c r="BV14" s="413"/>
      <c r="BW14" s="413"/>
      <c r="BX14" s="413"/>
      <c r="BY14" s="413"/>
      <c r="BZ14" s="413"/>
      <c r="CA14" s="413"/>
      <c r="CB14" s="413"/>
      <c r="CC14" s="413"/>
      <c r="CD14" s="413"/>
      <c r="CE14" s="413"/>
      <c r="CF14" s="413"/>
      <c r="CG14" s="413"/>
      <c r="CH14" s="413"/>
      <c r="CI14" s="413"/>
      <c r="CJ14" s="413"/>
      <c r="CK14" s="413"/>
      <c r="CL14" s="413"/>
      <c r="CM14" s="413"/>
      <c r="CN14" s="413"/>
      <c r="CO14" s="413"/>
      <c r="CP14" s="413"/>
      <c r="CQ14" s="413"/>
    </row>
    <row r="15" spans="1:95" s="356" customFormat="1" ht="28.5">
      <c r="A15" s="415">
        <v>111</v>
      </c>
      <c r="B15" s="416">
        <v>39</v>
      </c>
      <c r="C15" s="417" t="s">
        <v>1814</v>
      </c>
      <c r="D15" s="201" t="s">
        <v>2042</v>
      </c>
      <c r="E15" s="298" t="s">
        <v>2043</v>
      </c>
      <c r="F15" s="418">
        <v>700</v>
      </c>
      <c r="G15" s="417" t="s">
        <v>2044</v>
      </c>
      <c r="H15" s="418">
        <v>1</v>
      </c>
      <c r="I15" s="419">
        <v>2822.3</v>
      </c>
      <c r="J15" s="419">
        <v>0</v>
      </c>
      <c r="K15" s="420" t="s">
        <v>2045</v>
      </c>
    </row>
    <row r="16" spans="1:95" s="356" customFormat="1" ht="28.5">
      <c r="A16" s="415">
        <v>111</v>
      </c>
      <c r="B16" s="416">
        <v>39</v>
      </c>
      <c r="C16" s="417" t="s">
        <v>1814</v>
      </c>
      <c r="D16" s="201" t="s">
        <v>2046</v>
      </c>
      <c r="E16" s="298" t="s">
        <v>2043</v>
      </c>
      <c r="F16" s="418">
        <v>700</v>
      </c>
      <c r="G16" s="417" t="s">
        <v>2044</v>
      </c>
      <c r="H16" s="418">
        <v>1</v>
      </c>
      <c r="I16" s="419">
        <v>5085</v>
      </c>
      <c r="J16" s="419">
        <v>0</v>
      </c>
      <c r="K16" s="420" t="s">
        <v>2047</v>
      </c>
    </row>
    <row r="17" spans="1:11" s="356" customFormat="1" ht="28.5">
      <c r="A17" s="415">
        <v>111</v>
      </c>
      <c r="B17" s="416">
        <v>39</v>
      </c>
      <c r="C17" s="417" t="s">
        <v>1814</v>
      </c>
      <c r="D17" s="201" t="s">
        <v>2048</v>
      </c>
      <c r="E17" s="298" t="s">
        <v>2043</v>
      </c>
      <c r="F17" s="418">
        <v>700</v>
      </c>
      <c r="G17" s="417" t="s">
        <v>2044</v>
      </c>
      <c r="H17" s="418">
        <v>1</v>
      </c>
      <c r="I17" s="419">
        <v>2266.19</v>
      </c>
      <c r="J17" s="419">
        <v>0</v>
      </c>
      <c r="K17" s="420" t="s">
        <v>2049</v>
      </c>
    </row>
    <row r="18" spans="1:11" s="356" customFormat="1" ht="28.5">
      <c r="A18" s="415">
        <v>111</v>
      </c>
      <c r="B18" s="415">
        <v>76</v>
      </c>
      <c r="C18" s="417" t="s">
        <v>155</v>
      </c>
      <c r="D18" s="201" t="s">
        <v>2050</v>
      </c>
      <c r="E18" s="298" t="s">
        <v>2051</v>
      </c>
      <c r="F18" s="418">
        <v>700</v>
      </c>
      <c r="G18" s="417" t="s">
        <v>2044</v>
      </c>
      <c r="H18" s="418">
        <v>1</v>
      </c>
      <c r="I18" s="419">
        <v>2822.3</v>
      </c>
      <c r="J18" s="419">
        <v>0</v>
      </c>
      <c r="K18" s="420" t="s">
        <v>2045</v>
      </c>
    </row>
    <row r="19" spans="1:11" s="356" customFormat="1" ht="28.5">
      <c r="A19" s="415">
        <v>111</v>
      </c>
      <c r="B19" s="415">
        <v>76</v>
      </c>
      <c r="C19" s="417" t="s">
        <v>155</v>
      </c>
      <c r="D19" s="201" t="s">
        <v>2052</v>
      </c>
      <c r="E19" s="298" t="s">
        <v>2051</v>
      </c>
      <c r="F19" s="418">
        <v>700</v>
      </c>
      <c r="G19" s="417" t="s">
        <v>2044</v>
      </c>
      <c r="H19" s="418">
        <v>1</v>
      </c>
      <c r="I19" s="419">
        <v>5085</v>
      </c>
      <c r="J19" s="419">
        <v>0</v>
      </c>
      <c r="K19" s="420" t="s">
        <v>2047</v>
      </c>
    </row>
    <row r="20" spans="1:11" s="356" customFormat="1" ht="28.5">
      <c r="A20" s="415">
        <v>111</v>
      </c>
      <c r="B20" s="415">
        <v>76</v>
      </c>
      <c r="C20" s="417" t="s">
        <v>155</v>
      </c>
      <c r="D20" s="201" t="s">
        <v>2053</v>
      </c>
      <c r="E20" s="298" t="s">
        <v>2051</v>
      </c>
      <c r="F20" s="418">
        <v>700</v>
      </c>
      <c r="G20" s="417" t="s">
        <v>2044</v>
      </c>
      <c r="H20" s="418">
        <v>1</v>
      </c>
      <c r="I20" s="419">
        <v>2266.19</v>
      </c>
      <c r="J20" s="419">
        <v>0</v>
      </c>
      <c r="K20" s="420" t="s">
        <v>2049</v>
      </c>
    </row>
    <row r="21" spans="1:11" s="356" customFormat="1" ht="28.5">
      <c r="A21" s="415">
        <v>111</v>
      </c>
      <c r="B21" s="421">
        <v>95</v>
      </c>
      <c r="C21" s="417" t="s">
        <v>1578</v>
      </c>
      <c r="D21" s="201" t="s">
        <v>2050</v>
      </c>
      <c r="E21" s="298" t="s">
        <v>2051</v>
      </c>
      <c r="F21" s="418">
        <v>700</v>
      </c>
      <c r="G21" s="417" t="s">
        <v>2044</v>
      </c>
      <c r="H21" s="418">
        <v>1</v>
      </c>
      <c r="I21" s="419">
        <v>2822.3</v>
      </c>
      <c r="J21" s="419">
        <v>0</v>
      </c>
      <c r="K21" s="420" t="s">
        <v>2045</v>
      </c>
    </row>
    <row r="22" spans="1:11" s="356" customFormat="1" ht="28.5">
      <c r="A22" s="415">
        <v>111</v>
      </c>
      <c r="B22" s="421">
        <v>95</v>
      </c>
      <c r="C22" s="417" t="s">
        <v>1578</v>
      </c>
      <c r="D22" s="201" t="s">
        <v>2052</v>
      </c>
      <c r="E22" s="298" t="s">
        <v>2051</v>
      </c>
      <c r="F22" s="418">
        <v>700</v>
      </c>
      <c r="G22" s="417" t="s">
        <v>2044</v>
      </c>
      <c r="H22" s="418">
        <v>1</v>
      </c>
      <c r="I22" s="419">
        <v>5085</v>
      </c>
      <c r="J22" s="419">
        <v>0</v>
      </c>
      <c r="K22" s="420" t="s">
        <v>2047</v>
      </c>
    </row>
    <row r="23" spans="1:11" s="356" customFormat="1" ht="28.5">
      <c r="A23" s="415">
        <v>111</v>
      </c>
      <c r="B23" s="421">
        <v>95</v>
      </c>
      <c r="C23" s="417" t="s">
        <v>1578</v>
      </c>
      <c r="D23" s="201" t="s">
        <v>2053</v>
      </c>
      <c r="E23" s="298" t="s">
        <v>2051</v>
      </c>
      <c r="F23" s="418">
        <v>700</v>
      </c>
      <c r="G23" s="417" t="s">
        <v>2044</v>
      </c>
      <c r="H23" s="418">
        <v>1</v>
      </c>
      <c r="I23" s="419">
        <v>2266.19</v>
      </c>
      <c r="J23" s="419">
        <v>0</v>
      </c>
      <c r="K23" s="420" t="s">
        <v>2049</v>
      </c>
    </row>
    <row r="24" spans="1:11" s="356" customFormat="1" ht="28.5">
      <c r="A24" s="415">
        <v>111</v>
      </c>
      <c r="B24" s="415">
        <v>206</v>
      </c>
      <c r="C24" s="417" t="s">
        <v>1616</v>
      </c>
      <c r="D24" s="201" t="s">
        <v>2042</v>
      </c>
      <c r="E24" s="298" t="s">
        <v>2043</v>
      </c>
      <c r="F24" s="418">
        <v>700</v>
      </c>
      <c r="G24" s="417" t="s">
        <v>2044</v>
      </c>
      <c r="H24" s="418">
        <v>1</v>
      </c>
      <c r="I24" s="419">
        <v>2822.3</v>
      </c>
      <c r="J24" s="419">
        <v>0</v>
      </c>
      <c r="K24" s="420" t="s">
        <v>2045</v>
      </c>
    </row>
    <row r="25" spans="1:11" s="356" customFormat="1" ht="28.5">
      <c r="A25" s="415">
        <v>111</v>
      </c>
      <c r="B25" s="415">
        <v>206</v>
      </c>
      <c r="C25" s="417" t="s">
        <v>1616</v>
      </c>
      <c r="D25" s="201" t="s">
        <v>2046</v>
      </c>
      <c r="E25" s="298" t="s">
        <v>2043</v>
      </c>
      <c r="F25" s="418">
        <v>700</v>
      </c>
      <c r="G25" s="417" t="s">
        <v>2044</v>
      </c>
      <c r="H25" s="418">
        <v>1</v>
      </c>
      <c r="I25" s="419">
        <v>5085</v>
      </c>
      <c r="J25" s="419">
        <v>0</v>
      </c>
      <c r="K25" s="420" t="s">
        <v>2047</v>
      </c>
    </row>
    <row r="26" spans="1:11" s="356" customFormat="1" ht="28.5">
      <c r="A26" s="415">
        <v>111</v>
      </c>
      <c r="B26" s="415">
        <v>206</v>
      </c>
      <c r="C26" s="417" t="s">
        <v>1616</v>
      </c>
      <c r="D26" s="201" t="s">
        <v>2048</v>
      </c>
      <c r="E26" s="298" t="s">
        <v>2043</v>
      </c>
      <c r="F26" s="418">
        <v>700</v>
      </c>
      <c r="G26" s="417" t="s">
        <v>2044</v>
      </c>
      <c r="H26" s="418">
        <v>1</v>
      </c>
      <c r="I26" s="419">
        <v>2266.19</v>
      </c>
      <c r="J26" s="419">
        <v>0</v>
      </c>
      <c r="K26" s="420" t="s">
        <v>2049</v>
      </c>
    </row>
    <row r="27" spans="1:11" s="356" customFormat="1" ht="28.5">
      <c r="A27" s="415">
        <v>111</v>
      </c>
      <c r="B27" s="415">
        <v>206</v>
      </c>
      <c r="C27" s="417" t="s">
        <v>1616</v>
      </c>
      <c r="D27" s="201" t="s">
        <v>2050</v>
      </c>
      <c r="E27" s="298" t="s">
        <v>2051</v>
      </c>
      <c r="F27" s="418">
        <v>700</v>
      </c>
      <c r="G27" s="417" t="s">
        <v>2044</v>
      </c>
      <c r="H27" s="418">
        <v>1</v>
      </c>
      <c r="I27" s="419">
        <v>2822.3</v>
      </c>
      <c r="J27" s="419">
        <v>0</v>
      </c>
      <c r="K27" s="420" t="s">
        <v>2045</v>
      </c>
    </row>
    <row r="28" spans="1:11" s="356" customFormat="1" ht="28.5">
      <c r="A28" s="415">
        <v>111</v>
      </c>
      <c r="B28" s="415">
        <v>206</v>
      </c>
      <c r="C28" s="417" t="s">
        <v>1616</v>
      </c>
      <c r="D28" s="201" t="s">
        <v>2052</v>
      </c>
      <c r="E28" s="298" t="s">
        <v>2051</v>
      </c>
      <c r="F28" s="418">
        <v>700</v>
      </c>
      <c r="G28" s="417" t="s">
        <v>2044</v>
      </c>
      <c r="H28" s="418">
        <v>1</v>
      </c>
      <c r="I28" s="419">
        <v>5085</v>
      </c>
      <c r="J28" s="419">
        <v>0</v>
      </c>
      <c r="K28" s="420" t="s">
        <v>2047</v>
      </c>
    </row>
    <row r="29" spans="1:11" s="356" customFormat="1" ht="28.5">
      <c r="A29" s="415">
        <v>111</v>
      </c>
      <c r="B29" s="415">
        <v>206</v>
      </c>
      <c r="C29" s="417" t="s">
        <v>1616</v>
      </c>
      <c r="D29" s="201" t="s">
        <v>2053</v>
      </c>
      <c r="E29" s="298" t="s">
        <v>2051</v>
      </c>
      <c r="F29" s="418">
        <v>700</v>
      </c>
      <c r="G29" s="417" t="s">
        <v>2044</v>
      </c>
      <c r="H29" s="418">
        <v>1</v>
      </c>
      <c r="I29" s="419">
        <v>2266.19</v>
      </c>
      <c r="J29" s="419">
        <v>0</v>
      </c>
      <c r="K29" s="420" t="s">
        <v>2049</v>
      </c>
    </row>
    <row r="30" spans="1:11" ht="30.75">
      <c r="A30" s="415">
        <v>112</v>
      </c>
      <c r="B30" s="421">
        <v>49</v>
      </c>
      <c r="C30" s="417" t="s">
        <v>1882</v>
      </c>
      <c r="D30" s="201" t="s">
        <v>2054</v>
      </c>
      <c r="E30" s="298" t="s">
        <v>2055</v>
      </c>
      <c r="F30" s="418">
        <v>700</v>
      </c>
      <c r="G30" s="417" t="s">
        <v>2044</v>
      </c>
      <c r="H30" s="418">
        <v>1</v>
      </c>
      <c r="I30" s="419">
        <v>0</v>
      </c>
      <c r="J30" s="419">
        <v>2822.3</v>
      </c>
      <c r="K30" s="420" t="s">
        <v>2045</v>
      </c>
    </row>
    <row r="31" spans="1:11" ht="30.75">
      <c r="A31" s="415">
        <v>112</v>
      </c>
      <c r="B31" s="421">
        <v>49</v>
      </c>
      <c r="C31" s="417" t="s">
        <v>1882</v>
      </c>
      <c r="D31" s="201" t="s">
        <v>2056</v>
      </c>
      <c r="E31" s="298" t="s">
        <v>2055</v>
      </c>
      <c r="F31" s="418">
        <v>700</v>
      </c>
      <c r="G31" s="417" t="s">
        <v>2044</v>
      </c>
      <c r="H31" s="418">
        <v>1</v>
      </c>
      <c r="I31" s="419">
        <v>0</v>
      </c>
      <c r="J31" s="419">
        <v>5085</v>
      </c>
      <c r="K31" s="420" t="s">
        <v>2047</v>
      </c>
    </row>
    <row r="32" spans="1:11" ht="30.75">
      <c r="A32" s="415">
        <v>112</v>
      </c>
      <c r="B32" s="421">
        <v>49</v>
      </c>
      <c r="C32" s="417" t="s">
        <v>1882</v>
      </c>
      <c r="D32" s="201" t="s">
        <v>2057</v>
      </c>
      <c r="E32" s="298" t="s">
        <v>2055</v>
      </c>
      <c r="F32" s="418">
        <v>700</v>
      </c>
      <c r="G32" s="417" t="s">
        <v>2044</v>
      </c>
      <c r="H32" s="418">
        <v>1</v>
      </c>
      <c r="I32" s="419">
        <v>0</v>
      </c>
      <c r="J32" s="419">
        <v>2266.19</v>
      </c>
      <c r="K32" s="420" t="s">
        <v>2049</v>
      </c>
    </row>
    <row r="33" spans="1:95" s="361" customFormat="1" ht="30.75">
      <c r="A33" s="415">
        <v>112</v>
      </c>
      <c r="B33" s="421">
        <v>49</v>
      </c>
      <c r="C33" s="417" t="s">
        <v>1882</v>
      </c>
      <c r="D33" s="201" t="s">
        <v>2058</v>
      </c>
      <c r="E33" s="298" t="s">
        <v>2055</v>
      </c>
      <c r="F33" s="211">
        <v>700</v>
      </c>
      <c r="G33" s="417" t="s">
        <v>2044</v>
      </c>
      <c r="H33" s="418">
        <v>1</v>
      </c>
      <c r="I33" s="419">
        <v>0</v>
      </c>
      <c r="J33" s="419">
        <v>8081.28</v>
      </c>
      <c r="K33" s="420" t="s">
        <v>2059</v>
      </c>
      <c r="L33" s="356"/>
      <c r="M33" s="356"/>
      <c r="N33" s="356"/>
      <c r="O33" s="356"/>
      <c r="P33" s="356"/>
      <c r="Q33" s="356"/>
      <c r="R33" s="356"/>
      <c r="S33" s="356"/>
      <c r="T33" s="356"/>
      <c r="U33" s="356"/>
      <c r="V33" s="356"/>
      <c r="W33" s="356"/>
      <c r="X33" s="356"/>
      <c r="Y33" s="356"/>
      <c r="Z33" s="356"/>
      <c r="AA33" s="356"/>
      <c r="AB33" s="356"/>
      <c r="AC33" s="356"/>
      <c r="AD33" s="356"/>
      <c r="AE33" s="356"/>
      <c r="AF33" s="356"/>
      <c r="AG33" s="356"/>
      <c r="AH33" s="356"/>
      <c r="AI33" s="356"/>
      <c r="AJ33" s="356"/>
      <c r="AK33" s="356"/>
      <c r="AL33" s="356"/>
      <c r="AM33" s="356"/>
      <c r="AN33" s="356"/>
      <c r="AO33" s="356"/>
      <c r="AP33" s="356"/>
      <c r="AQ33" s="356"/>
      <c r="AR33" s="356"/>
      <c r="AS33" s="356"/>
      <c r="AT33" s="356"/>
      <c r="AU33" s="356"/>
      <c r="AV33" s="356"/>
      <c r="AW33" s="356"/>
      <c r="AX33" s="356"/>
      <c r="AY33" s="356"/>
      <c r="AZ33" s="356"/>
      <c r="BA33" s="356"/>
      <c r="BB33" s="356"/>
      <c r="BC33" s="356"/>
      <c r="BD33" s="356"/>
      <c r="BE33" s="356"/>
      <c r="BF33" s="356"/>
      <c r="BG33" s="356"/>
      <c r="BH33" s="356"/>
      <c r="BI33" s="356"/>
      <c r="BJ33" s="356"/>
      <c r="BK33" s="356"/>
      <c r="BL33" s="356"/>
      <c r="BM33" s="356"/>
      <c r="BN33" s="356"/>
      <c r="BO33" s="356"/>
      <c r="BP33" s="356"/>
      <c r="BQ33" s="356"/>
      <c r="BR33" s="356"/>
      <c r="BS33" s="356"/>
      <c r="BT33" s="356"/>
      <c r="BU33" s="356"/>
      <c r="BV33" s="356"/>
      <c r="BW33" s="356"/>
      <c r="BX33" s="356"/>
      <c r="BY33" s="356"/>
      <c r="BZ33" s="356"/>
      <c r="CA33" s="356"/>
      <c r="CB33" s="356"/>
      <c r="CC33" s="356"/>
      <c r="CD33" s="356"/>
      <c r="CE33" s="356"/>
      <c r="CF33" s="356"/>
      <c r="CG33" s="356"/>
      <c r="CH33" s="356"/>
      <c r="CI33" s="356"/>
      <c r="CJ33" s="356"/>
      <c r="CK33" s="356"/>
      <c r="CL33" s="356"/>
      <c r="CM33" s="356"/>
      <c r="CN33" s="356"/>
      <c r="CO33" s="356"/>
      <c r="CP33" s="356"/>
      <c r="CQ33" s="356"/>
    </row>
    <row r="34" spans="1:95" s="356" customFormat="1" ht="28.5">
      <c r="A34" s="415">
        <v>113</v>
      </c>
      <c r="B34" s="416">
        <v>39</v>
      </c>
      <c r="C34" s="417" t="s">
        <v>1814</v>
      </c>
      <c r="D34" s="201" t="s">
        <v>2042</v>
      </c>
      <c r="E34" s="298" t="s">
        <v>2043</v>
      </c>
      <c r="F34" s="418">
        <v>700</v>
      </c>
      <c r="G34" s="417" t="s">
        <v>2044</v>
      </c>
      <c r="H34" s="418">
        <v>1</v>
      </c>
      <c r="I34" s="419">
        <v>2822.3</v>
      </c>
      <c r="J34" s="419">
        <v>0</v>
      </c>
      <c r="K34" s="420" t="s">
        <v>2045</v>
      </c>
    </row>
    <row r="35" spans="1:95" s="356" customFormat="1" ht="28.5">
      <c r="A35" s="415">
        <v>113</v>
      </c>
      <c r="B35" s="416">
        <v>39</v>
      </c>
      <c r="C35" s="417" t="s">
        <v>1814</v>
      </c>
      <c r="D35" s="201" t="s">
        <v>2046</v>
      </c>
      <c r="E35" s="298" t="s">
        <v>2043</v>
      </c>
      <c r="F35" s="418">
        <v>700</v>
      </c>
      <c r="G35" s="417" t="s">
        <v>2044</v>
      </c>
      <c r="H35" s="418">
        <v>1</v>
      </c>
      <c r="I35" s="419">
        <v>5085</v>
      </c>
      <c r="J35" s="419">
        <v>0</v>
      </c>
      <c r="K35" s="420" t="s">
        <v>2047</v>
      </c>
    </row>
    <row r="36" spans="1:95" s="356" customFormat="1" ht="28.5">
      <c r="A36" s="415">
        <v>113</v>
      </c>
      <c r="B36" s="416">
        <v>39</v>
      </c>
      <c r="C36" s="417" t="s">
        <v>1814</v>
      </c>
      <c r="D36" s="201" t="s">
        <v>2048</v>
      </c>
      <c r="E36" s="298" t="s">
        <v>2043</v>
      </c>
      <c r="F36" s="418">
        <v>700</v>
      </c>
      <c r="G36" s="417" t="s">
        <v>2044</v>
      </c>
      <c r="H36" s="418">
        <v>1</v>
      </c>
      <c r="I36" s="419">
        <v>2266.19</v>
      </c>
      <c r="J36" s="419">
        <v>0</v>
      </c>
      <c r="K36" s="420" t="s">
        <v>2049</v>
      </c>
    </row>
    <row r="37" spans="1:95" s="356" customFormat="1" ht="28.5">
      <c r="A37" s="415">
        <v>113</v>
      </c>
      <c r="B37" s="415">
        <v>206</v>
      </c>
      <c r="C37" s="417" t="s">
        <v>1616</v>
      </c>
      <c r="D37" s="201" t="s">
        <v>2042</v>
      </c>
      <c r="E37" s="298" t="s">
        <v>2043</v>
      </c>
      <c r="F37" s="418">
        <v>700</v>
      </c>
      <c r="G37" s="417" t="s">
        <v>2044</v>
      </c>
      <c r="H37" s="418">
        <v>1</v>
      </c>
      <c r="I37" s="419">
        <v>2822.3</v>
      </c>
      <c r="J37" s="419">
        <v>0</v>
      </c>
      <c r="K37" s="420" t="s">
        <v>2045</v>
      </c>
    </row>
    <row r="38" spans="1:95" s="356" customFormat="1" ht="28.5">
      <c r="A38" s="415">
        <v>113</v>
      </c>
      <c r="B38" s="415">
        <v>206</v>
      </c>
      <c r="C38" s="417" t="s">
        <v>1616</v>
      </c>
      <c r="D38" s="201" t="s">
        <v>2046</v>
      </c>
      <c r="E38" s="298" t="s">
        <v>2043</v>
      </c>
      <c r="F38" s="418">
        <v>700</v>
      </c>
      <c r="G38" s="417" t="s">
        <v>2044</v>
      </c>
      <c r="H38" s="418">
        <v>1</v>
      </c>
      <c r="I38" s="419">
        <v>5085</v>
      </c>
      <c r="J38" s="419">
        <v>0</v>
      </c>
      <c r="K38" s="420" t="s">
        <v>2047</v>
      </c>
    </row>
    <row r="39" spans="1:95" s="356" customFormat="1" ht="28.5">
      <c r="A39" s="415">
        <v>113</v>
      </c>
      <c r="B39" s="415">
        <v>206</v>
      </c>
      <c r="C39" s="417" t="s">
        <v>1616</v>
      </c>
      <c r="D39" s="201" t="s">
        <v>2048</v>
      </c>
      <c r="E39" s="298" t="s">
        <v>2043</v>
      </c>
      <c r="F39" s="418">
        <v>700</v>
      </c>
      <c r="G39" s="417" t="s">
        <v>2044</v>
      </c>
      <c r="H39" s="418">
        <v>1</v>
      </c>
      <c r="I39" s="419">
        <v>2266.19</v>
      </c>
      <c r="J39" s="419">
        <v>0</v>
      </c>
      <c r="K39" s="420" t="s">
        <v>2049</v>
      </c>
    </row>
    <row r="40" spans="1:95" s="356" customFormat="1" ht="28.5">
      <c r="A40" s="415">
        <v>131</v>
      </c>
      <c r="B40" s="415">
        <v>206</v>
      </c>
      <c r="C40" s="417" t="s">
        <v>1616</v>
      </c>
      <c r="D40" s="201" t="s">
        <v>2042</v>
      </c>
      <c r="E40" s="298" t="s">
        <v>2043</v>
      </c>
      <c r="F40" s="418">
        <v>700</v>
      </c>
      <c r="G40" s="417" t="s">
        <v>2044</v>
      </c>
      <c r="H40" s="418">
        <v>1</v>
      </c>
      <c r="I40" s="419">
        <v>2822.3</v>
      </c>
      <c r="J40" s="419">
        <v>0</v>
      </c>
      <c r="K40" s="420" t="s">
        <v>2045</v>
      </c>
    </row>
    <row r="41" spans="1:95" s="356" customFormat="1" ht="28.5">
      <c r="A41" s="415">
        <v>131</v>
      </c>
      <c r="B41" s="415">
        <v>206</v>
      </c>
      <c r="C41" s="417" t="s">
        <v>1616</v>
      </c>
      <c r="D41" s="201" t="s">
        <v>2046</v>
      </c>
      <c r="E41" s="298" t="s">
        <v>2043</v>
      </c>
      <c r="F41" s="418">
        <v>700</v>
      </c>
      <c r="G41" s="417" t="s">
        <v>2044</v>
      </c>
      <c r="H41" s="418">
        <v>1</v>
      </c>
      <c r="I41" s="419">
        <v>5085</v>
      </c>
      <c r="J41" s="419">
        <v>0</v>
      </c>
      <c r="K41" s="420" t="s">
        <v>2047</v>
      </c>
    </row>
    <row r="42" spans="1:95" s="356" customFormat="1" ht="28.5">
      <c r="A42" s="415">
        <v>131</v>
      </c>
      <c r="B42" s="415">
        <v>206</v>
      </c>
      <c r="C42" s="417" t="s">
        <v>1616</v>
      </c>
      <c r="D42" s="201" t="s">
        <v>2048</v>
      </c>
      <c r="E42" s="298" t="s">
        <v>2043</v>
      </c>
      <c r="F42" s="418">
        <v>700</v>
      </c>
      <c r="G42" s="417" t="s">
        <v>2044</v>
      </c>
      <c r="H42" s="418">
        <v>1</v>
      </c>
      <c r="I42" s="419">
        <v>2266.19</v>
      </c>
      <c r="J42" s="419">
        <v>0</v>
      </c>
      <c r="K42" s="420" t="s">
        <v>2049</v>
      </c>
    </row>
    <row r="43" spans="1:95" s="356" customFormat="1" ht="28.5">
      <c r="A43" s="415">
        <v>131</v>
      </c>
      <c r="B43" s="421">
        <v>206</v>
      </c>
      <c r="C43" s="417" t="s">
        <v>2060</v>
      </c>
      <c r="D43" s="201" t="s">
        <v>2050</v>
      </c>
      <c r="E43" s="298" t="s">
        <v>2051</v>
      </c>
      <c r="F43" s="211">
        <v>700</v>
      </c>
      <c r="G43" s="417" t="s">
        <v>2044</v>
      </c>
      <c r="H43" s="418">
        <v>1</v>
      </c>
      <c r="I43" s="419">
        <v>2822.3</v>
      </c>
      <c r="J43" s="419">
        <v>0</v>
      </c>
      <c r="K43" s="420" t="s">
        <v>2045</v>
      </c>
    </row>
    <row r="44" spans="1:95" s="356" customFormat="1" ht="28.5">
      <c r="A44" s="415">
        <v>131</v>
      </c>
      <c r="B44" s="421">
        <v>206</v>
      </c>
      <c r="C44" s="417" t="s">
        <v>2060</v>
      </c>
      <c r="D44" s="201" t="s">
        <v>2052</v>
      </c>
      <c r="E44" s="298" t="s">
        <v>2051</v>
      </c>
      <c r="F44" s="211">
        <v>700</v>
      </c>
      <c r="G44" s="417" t="s">
        <v>2044</v>
      </c>
      <c r="H44" s="418">
        <v>1</v>
      </c>
      <c r="I44" s="419">
        <v>5085</v>
      </c>
      <c r="J44" s="419">
        <v>0</v>
      </c>
      <c r="K44" s="420" t="s">
        <v>2047</v>
      </c>
    </row>
    <row r="45" spans="1:95" s="356" customFormat="1" ht="28.5">
      <c r="A45" s="415">
        <v>131</v>
      </c>
      <c r="B45" s="421">
        <v>206</v>
      </c>
      <c r="C45" s="417" t="s">
        <v>2060</v>
      </c>
      <c r="D45" s="201" t="s">
        <v>2053</v>
      </c>
      <c r="E45" s="298" t="s">
        <v>2051</v>
      </c>
      <c r="F45" s="211">
        <v>700</v>
      </c>
      <c r="G45" s="417" t="s">
        <v>2044</v>
      </c>
      <c r="H45" s="418">
        <v>1</v>
      </c>
      <c r="I45" s="419">
        <v>2266.19</v>
      </c>
      <c r="J45" s="419">
        <v>0</v>
      </c>
      <c r="K45" s="420" t="s">
        <v>2049</v>
      </c>
    </row>
    <row r="46" spans="1:95" s="356" customFormat="1" ht="28.5">
      <c r="A46" s="415">
        <v>132</v>
      </c>
      <c r="B46" s="415">
        <v>206</v>
      </c>
      <c r="C46" s="417" t="s">
        <v>1616</v>
      </c>
      <c r="D46" s="201" t="s">
        <v>2042</v>
      </c>
      <c r="E46" s="298" t="s">
        <v>2043</v>
      </c>
      <c r="F46" s="418">
        <v>700</v>
      </c>
      <c r="G46" s="417" t="s">
        <v>2044</v>
      </c>
      <c r="H46" s="418">
        <v>1</v>
      </c>
      <c r="I46" s="419">
        <v>2822.3</v>
      </c>
      <c r="J46" s="419">
        <v>0</v>
      </c>
      <c r="K46" s="420" t="s">
        <v>2045</v>
      </c>
    </row>
    <row r="47" spans="1:95" s="356" customFormat="1" ht="28.5">
      <c r="A47" s="415">
        <v>132</v>
      </c>
      <c r="B47" s="415">
        <v>206</v>
      </c>
      <c r="C47" s="417" t="s">
        <v>1616</v>
      </c>
      <c r="D47" s="201" t="s">
        <v>2046</v>
      </c>
      <c r="E47" s="298" t="s">
        <v>2043</v>
      </c>
      <c r="F47" s="418">
        <v>700</v>
      </c>
      <c r="G47" s="417" t="s">
        <v>2044</v>
      </c>
      <c r="H47" s="418">
        <v>1</v>
      </c>
      <c r="I47" s="419">
        <v>5085</v>
      </c>
      <c r="J47" s="419">
        <v>0</v>
      </c>
      <c r="K47" s="420" t="s">
        <v>2047</v>
      </c>
    </row>
    <row r="48" spans="1:95" s="356" customFormat="1" ht="28.5">
      <c r="A48" s="415">
        <v>132</v>
      </c>
      <c r="B48" s="415">
        <v>206</v>
      </c>
      <c r="C48" s="417" t="s">
        <v>1616</v>
      </c>
      <c r="D48" s="201" t="s">
        <v>2048</v>
      </c>
      <c r="E48" s="298" t="s">
        <v>2043</v>
      </c>
      <c r="F48" s="418">
        <v>700</v>
      </c>
      <c r="G48" s="417" t="s">
        <v>2044</v>
      </c>
      <c r="H48" s="418">
        <v>1</v>
      </c>
      <c r="I48" s="419">
        <v>2266.19</v>
      </c>
      <c r="J48" s="419">
        <v>0</v>
      </c>
      <c r="K48" s="420" t="s">
        <v>2049</v>
      </c>
    </row>
    <row r="49" spans="1:99" s="356" customFormat="1" ht="28.5">
      <c r="A49" s="415">
        <v>132</v>
      </c>
      <c r="B49" s="415">
        <v>206</v>
      </c>
      <c r="C49" s="417" t="s">
        <v>1616</v>
      </c>
      <c r="D49" s="201" t="s">
        <v>2050</v>
      </c>
      <c r="E49" s="298" t="s">
        <v>2051</v>
      </c>
      <c r="F49" s="211">
        <v>700</v>
      </c>
      <c r="G49" s="417" t="s">
        <v>2044</v>
      </c>
      <c r="H49" s="418">
        <v>1</v>
      </c>
      <c r="I49" s="419">
        <v>2822.3</v>
      </c>
      <c r="J49" s="419">
        <v>0</v>
      </c>
      <c r="K49" s="420" t="s">
        <v>2045</v>
      </c>
    </row>
    <row r="50" spans="1:99" s="356" customFormat="1" ht="28.5">
      <c r="A50" s="415">
        <v>132</v>
      </c>
      <c r="B50" s="415">
        <v>206</v>
      </c>
      <c r="C50" s="417" t="s">
        <v>1616</v>
      </c>
      <c r="D50" s="201" t="s">
        <v>2052</v>
      </c>
      <c r="E50" s="298" t="s">
        <v>2051</v>
      </c>
      <c r="F50" s="211">
        <v>700</v>
      </c>
      <c r="G50" s="417" t="s">
        <v>2044</v>
      </c>
      <c r="H50" s="418">
        <v>1</v>
      </c>
      <c r="I50" s="419">
        <v>5085</v>
      </c>
      <c r="J50" s="419">
        <v>0</v>
      </c>
      <c r="K50" s="420" t="s">
        <v>2047</v>
      </c>
    </row>
    <row r="51" spans="1:99" s="356" customFormat="1" ht="28.5">
      <c r="A51" s="415">
        <v>132</v>
      </c>
      <c r="B51" s="415">
        <v>206</v>
      </c>
      <c r="C51" s="417" t="s">
        <v>1616</v>
      </c>
      <c r="D51" s="201" t="s">
        <v>2053</v>
      </c>
      <c r="E51" s="298" t="s">
        <v>2051</v>
      </c>
      <c r="F51" s="211">
        <v>700</v>
      </c>
      <c r="G51" s="417" t="s">
        <v>2044</v>
      </c>
      <c r="H51" s="418">
        <v>1</v>
      </c>
      <c r="I51" s="419">
        <v>2266.19</v>
      </c>
      <c r="J51" s="419">
        <v>0</v>
      </c>
      <c r="K51" s="420" t="s">
        <v>2049</v>
      </c>
    </row>
    <row r="52" spans="1:99" s="356" customFormat="1" ht="30.75">
      <c r="A52" s="415">
        <v>151</v>
      </c>
      <c r="B52" s="415">
        <v>2</v>
      </c>
      <c r="C52" s="298" t="s">
        <v>286</v>
      </c>
      <c r="D52" s="201" t="s">
        <v>2061</v>
      </c>
      <c r="E52" s="298" t="s">
        <v>2062</v>
      </c>
      <c r="F52" s="418">
        <v>700</v>
      </c>
      <c r="G52" s="417" t="s">
        <v>2044</v>
      </c>
      <c r="H52" s="418">
        <v>1</v>
      </c>
      <c r="I52" s="419">
        <v>2266.19</v>
      </c>
      <c r="J52" s="419">
        <v>2266.19</v>
      </c>
      <c r="K52" s="420" t="s">
        <v>2049</v>
      </c>
    </row>
    <row r="53" spans="1:99" s="356" customFormat="1" ht="28.5">
      <c r="A53" s="421">
        <v>152</v>
      </c>
      <c r="B53" s="415">
        <v>2</v>
      </c>
      <c r="C53" s="298" t="s">
        <v>286</v>
      </c>
      <c r="D53" s="201" t="s">
        <v>2061</v>
      </c>
      <c r="E53" s="298" t="s">
        <v>2063</v>
      </c>
      <c r="F53" s="418">
        <v>700</v>
      </c>
      <c r="G53" s="417" t="s">
        <v>2044</v>
      </c>
      <c r="H53" s="418">
        <v>1</v>
      </c>
      <c r="I53" s="419">
        <v>2266.19</v>
      </c>
      <c r="J53" s="419">
        <v>0</v>
      </c>
      <c r="K53" s="420" t="s">
        <v>2049</v>
      </c>
    </row>
    <row r="54" spans="1:99" s="356" customFormat="1" ht="28.5">
      <c r="A54" s="415">
        <v>161</v>
      </c>
      <c r="B54" s="415">
        <v>76</v>
      </c>
      <c r="C54" s="298" t="s">
        <v>155</v>
      </c>
      <c r="D54" s="201" t="s">
        <v>2064</v>
      </c>
      <c r="E54" s="298" t="s">
        <v>2065</v>
      </c>
      <c r="F54" s="418">
        <v>700</v>
      </c>
      <c r="G54" s="417" t="s">
        <v>2044</v>
      </c>
      <c r="H54" s="418">
        <v>1</v>
      </c>
      <c r="I54" s="419">
        <v>2822.3</v>
      </c>
      <c r="J54" s="419">
        <v>0</v>
      </c>
      <c r="K54" s="420" t="s">
        <v>2045</v>
      </c>
    </row>
    <row r="55" spans="1:99" s="356" customFormat="1" ht="28.5">
      <c r="A55" s="415">
        <v>161</v>
      </c>
      <c r="B55" s="415">
        <v>76</v>
      </c>
      <c r="C55" s="298" t="s">
        <v>155</v>
      </c>
      <c r="D55" s="201" t="s">
        <v>2066</v>
      </c>
      <c r="E55" s="298" t="s">
        <v>2065</v>
      </c>
      <c r="F55" s="418">
        <v>700</v>
      </c>
      <c r="G55" s="417" t="s">
        <v>2044</v>
      </c>
      <c r="H55" s="418">
        <v>1</v>
      </c>
      <c r="I55" s="419">
        <v>5085</v>
      </c>
      <c r="J55" s="419">
        <v>0</v>
      </c>
      <c r="K55" s="420" t="s">
        <v>2047</v>
      </c>
    </row>
    <row r="56" spans="1:99" s="356" customFormat="1" ht="28.5">
      <c r="A56" s="415">
        <v>161</v>
      </c>
      <c r="B56" s="415">
        <v>76</v>
      </c>
      <c r="C56" s="298" t="s">
        <v>155</v>
      </c>
      <c r="D56" s="201" t="s">
        <v>2067</v>
      </c>
      <c r="E56" s="298" t="s">
        <v>2065</v>
      </c>
      <c r="F56" s="418">
        <v>700</v>
      </c>
      <c r="G56" s="417" t="s">
        <v>2044</v>
      </c>
      <c r="H56" s="418">
        <v>1</v>
      </c>
      <c r="I56" s="419">
        <v>2266.19</v>
      </c>
      <c r="J56" s="419">
        <v>0</v>
      </c>
      <c r="K56" s="420" t="s">
        <v>2049</v>
      </c>
    </row>
    <row r="57" spans="1:99" s="356" customFormat="1" ht="28.5">
      <c r="A57" s="415">
        <v>161</v>
      </c>
      <c r="B57" s="421">
        <v>206</v>
      </c>
      <c r="C57" s="298" t="s">
        <v>2060</v>
      </c>
      <c r="D57" s="201" t="s">
        <v>2064</v>
      </c>
      <c r="E57" s="298" t="s">
        <v>2065</v>
      </c>
      <c r="F57" s="418">
        <v>700</v>
      </c>
      <c r="G57" s="417" t="s">
        <v>2044</v>
      </c>
      <c r="H57" s="418">
        <v>1</v>
      </c>
      <c r="I57" s="419">
        <v>2822.3</v>
      </c>
      <c r="J57" s="419">
        <v>0</v>
      </c>
      <c r="K57" s="420" t="s">
        <v>2045</v>
      </c>
    </row>
    <row r="58" spans="1:99" s="356" customFormat="1" ht="28.5">
      <c r="A58" s="415">
        <v>161</v>
      </c>
      <c r="B58" s="421">
        <v>206</v>
      </c>
      <c r="C58" s="298" t="s">
        <v>2060</v>
      </c>
      <c r="D58" s="201" t="s">
        <v>2066</v>
      </c>
      <c r="E58" s="298" t="s">
        <v>2065</v>
      </c>
      <c r="F58" s="418">
        <v>700</v>
      </c>
      <c r="G58" s="417" t="s">
        <v>2044</v>
      </c>
      <c r="H58" s="418">
        <v>1</v>
      </c>
      <c r="I58" s="419">
        <v>5085</v>
      </c>
      <c r="J58" s="419">
        <v>0</v>
      </c>
      <c r="K58" s="420" t="s">
        <v>2047</v>
      </c>
    </row>
    <row r="59" spans="1:99" s="356" customFormat="1" ht="28.5">
      <c r="A59" s="415">
        <v>161</v>
      </c>
      <c r="B59" s="421">
        <v>206</v>
      </c>
      <c r="C59" s="298" t="s">
        <v>2060</v>
      </c>
      <c r="D59" s="201" t="s">
        <v>2067</v>
      </c>
      <c r="E59" s="298" t="s">
        <v>2065</v>
      </c>
      <c r="F59" s="418">
        <v>700</v>
      </c>
      <c r="G59" s="417" t="s">
        <v>2044</v>
      </c>
      <c r="H59" s="418">
        <v>1</v>
      </c>
      <c r="I59" s="419">
        <v>2266.19</v>
      </c>
      <c r="J59" s="419">
        <v>0</v>
      </c>
      <c r="K59" s="420" t="s">
        <v>2049</v>
      </c>
    </row>
    <row r="60" spans="1:99" s="356" customFormat="1" ht="28.5">
      <c r="A60" s="421">
        <v>165</v>
      </c>
      <c r="B60" s="415">
        <v>41</v>
      </c>
      <c r="C60" s="417" t="s">
        <v>2068</v>
      </c>
      <c r="D60" s="201" t="s">
        <v>2069</v>
      </c>
      <c r="E60" s="298" t="s">
        <v>2070</v>
      </c>
      <c r="F60" s="418">
        <v>700</v>
      </c>
      <c r="G60" s="417" t="s">
        <v>2044</v>
      </c>
      <c r="H60" s="418">
        <v>1</v>
      </c>
      <c r="I60" s="348">
        <v>8081.28</v>
      </c>
      <c r="J60" s="348">
        <v>0</v>
      </c>
      <c r="K60" s="420" t="s">
        <v>2059</v>
      </c>
    </row>
    <row r="61" spans="1:99" s="356" customFormat="1" ht="28.5">
      <c r="A61" s="421">
        <v>165</v>
      </c>
      <c r="B61" s="415">
        <v>41</v>
      </c>
      <c r="C61" s="417" t="s">
        <v>2068</v>
      </c>
      <c r="D61" s="201" t="s">
        <v>2071</v>
      </c>
      <c r="E61" s="298" t="s">
        <v>2070</v>
      </c>
      <c r="F61" s="418">
        <v>700</v>
      </c>
      <c r="G61" s="417" t="s">
        <v>2044</v>
      </c>
      <c r="H61" s="418">
        <v>1</v>
      </c>
      <c r="I61" s="348">
        <v>2266.19</v>
      </c>
      <c r="J61" s="348">
        <v>0</v>
      </c>
      <c r="K61" s="420" t="s">
        <v>2049</v>
      </c>
    </row>
    <row r="62" spans="1:99" s="356" customFormat="1" ht="28.5">
      <c r="A62" s="415">
        <v>169</v>
      </c>
      <c r="B62" s="415">
        <v>24</v>
      </c>
      <c r="C62" s="417" t="s">
        <v>127</v>
      </c>
      <c r="D62" s="201" t="s">
        <v>2072</v>
      </c>
      <c r="E62" s="298" t="s">
        <v>2073</v>
      </c>
      <c r="F62" s="211">
        <v>700</v>
      </c>
      <c r="G62" s="417" t="s">
        <v>2044</v>
      </c>
      <c r="H62" s="418">
        <v>1</v>
      </c>
      <c r="I62" s="419">
        <v>2266.19</v>
      </c>
      <c r="J62" s="419">
        <v>0</v>
      </c>
      <c r="K62" s="420" t="s">
        <v>2049</v>
      </c>
    </row>
    <row r="63" spans="1:99" s="356" customFormat="1" ht="28.5">
      <c r="A63" s="415">
        <v>169</v>
      </c>
      <c r="B63" s="415">
        <v>25</v>
      </c>
      <c r="C63" s="417" t="s">
        <v>403</v>
      </c>
      <c r="D63" s="201" t="s">
        <v>2074</v>
      </c>
      <c r="E63" s="298" t="s">
        <v>2075</v>
      </c>
      <c r="F63" s="418">
        <v>700</v>
      </c>
      <c r="G63" s="417" t="s">
        <v>2044</v>
      </c>
      <c r="H63" s="418">
        <v>1</v>
      </c>
      <c r="I63" s="419">
        <v>5085</v>
      </c>
      <c r="J63" s="419">
        <v>0</v>
      </c>
      <c r="K63" s="420" t="s">
        <v>2047</v>
      </c>
    </row>
    <row r="64" spans="1:99" s="334" customFormat="1" ht="30.75">
      <c r="A64" s="415">
        <v>169</v>
      </c>
      <c r="B64" s="421">
        <v>18</v>
      </c>
      <c r="C64" s="417" t="s">
        <v>2076</v>
      </c>
      <c r="D64" s="201" t="s">
        <v>2074</v>
      </c>
      <c r="E64" s="298" t="s">
        <v>2077</v>
      </c>
      <c r="F64" s="211">
        <v>700</v>
      </c>
      <c r="G64" s="417" t="s">
        <v>2044</v>
      </c>
      <c r="H64" s="418">
        <v>1</v>
      </c>
      <c r="I64" s="419">
        <v>0</v>
      </c>
      <c r="J64" s="419">
        <v>5085</v>
      </c>
      <c r="K64" s="420" t="s">
        <v>2047</v>
      </c>
      <c r="CR64" s="404"/>
      <c r="CS64" s="404"/>
      <c r="CT64" s="404"/>
      <c r="CU64" s="404"/>
    </row>
    <row r="65" spans="1:99" s="356" customFormat="1" ht="30.75">
      <c r="A65" s="415">
        <v>169</v>
      </c>
      <c r="B65" s="415">
        <v>35</v>
      </c>
      <c r="C65" s="417" t="s">
        <v>2078</v>
      </c>
      <c r="D65" s="201" t="s">
        <v>2079</v>
      </c>
      <c r="E65" s="298" t="s">
        <v>2080</v>
      </c>
      <c r="F65" s="211">
        <v>700</v>
      </c>
      <c r="G65" s="417" t="s">
        <v>2044</v>
      </c>
      <c r="H65" s="418">
        <v>1</v>
      </c>
      <c r="I65" s="419">
        <v>2266.19</v>
      </c>
      <c r="J65" s="419">
        <v>2266.19</v>
      </c>
      <c r="K65" s="420" t="s">
        <v>2049</v>
      </c>
    </row>
    <row r="66" spans="1:99" s="356" customFormat="1" ht="30.75">
      <c r="A66" s="415">
        <v>169</v>
      </c>
      <c r="B66" s="415">
        <v>45</v>
      </c>
      <c r="C66" s="417" t="s">
        <v>2081</v>
      </c>
      <c r="D66" s="201" t="s">
        <v>2082</v>
      </c>
      <c r="E66" s="298" t="s">
        <v>2083</v>
      </c>
      <c r="F66" s="211">
        <v>700</v>
      </c>
      <c r="G66" s="417" t="s">
        <v>2044</v>
      </c>
      <c r="H66" s="418">
        <v>1</v>
      </c>
      <c r="I66" s="419">
        <v>2266.19</v>
      </c>
      <c r="J66" s="419">
        <v>2266.19</v>
      </c>
      <c r="K66" s="420" t="s">
        <v>2049</v>
      </c>
    </row>
    <row r="67" spans="1:99" s="356" customFormat="1" ht="30.75">
      <c r="A67" s="415">
        <v>169</v>
      </c>
      <c r="B67" s="415">
        <v>46</v>
      </c>
      <c r="C67" s="417" t="s">
        <v>2084</v>
      </c>
      <c r="D67" s="201" t="s">
        <v>2085</v>
      </c>
      <c r="E67" s="298" t="s">
        <v>2086</v>
      </c>
      <c r="F67" s="211">
        <v>700</v>
      </c>
      <c r="G67" s="417" t="s">
        <v>2044</v>
      </c>
      <c r="H67" s="418">
        <v>1</v>
      </c>
      <c r="I67" s="419">
        <v>2266.19</v>
      </c>
      <c r="J67" s="419">
        <v>2266.19</v>
      </c>
      <c r="K67" s="420" t="s">
        <v>2049</v>
      </c>
    </row>
    <row r="68" spans="1:99" s="356" customFormat="1" ht="30.75">
      <c r="A68" s="415">
        <v>169</v>
      </c>
      <c r="B68" s="415">
        <v>79</v>
      </c>
      <c r="C68" s="417" t="s">
        <v>2087</v>
      </c>
      <c r="D68" s="201" t="s">
        <v>2088</v>
      </c>
      <c r="E68" s="298" t="s">
        <v>2089</v>
      </c>
      <c r="F68" s="211">
        <v>700</v>
      </c>
      <c r="G68" s="417" t="s">
        <v>2044</v>
      </c>
      <c r="H68" s="418">
        <v>1</v>
      </c>
      <c r="I68" s="419">
        <v>2266.19</v>
      </c>
      <c r="J68" s="419">
        <v>2266.19</v>
      </c>
      <c r="K68" s="420" t="s">
        <v>2049</v>
      </c>
    </row>
    <row r="69" spans="1:99" s="356" customFormat="1" ht="28.5">
      <c r="A69" s="415">
        <v>169</v>
      </c>
      <c r="B69" s="415">
        <v>84</v>
      </c>
      <c r="C69" s="417" t="s">
        <v>1842</v>
      </c>
      <c r="D69" s="201" t="s">
        <v>2090</v>
      </c>
      <c r="E69" s="298" t="s">
        <v>2091</v>
      </c>
      <c r="F69" s="211">
        <v>700</v>
      </c>
      <c r="G69" s="417" t="s">
        <v>2044</v>
      </c>
      <c r="H69" s="418">
        <v>1</v>
      </c>
      <c r="I69" s="419">
        <v>2266.19</v>
      </c>
      <c r="J69" s="419">
        <v>0</v>
      </c>
      <c r="K69" s="420" t="s">
        <v>2049</v>
      </c>
    </row>
    <row r="70" spans="1:99" s="356" customFormat="1" ht="28.5">
      <c r="A70" s="415">
        <v>169</v>
      </c>
      <c r="B70" s="415">
        <v>90</v>
      </c>
      <c r="C70" s="417" t="s">
        <v>1845</v>
      </c>
      <c r="D70" s="201" t="s">
        <v>2092</v>
      </c>
      <c r="E70" s="298" t="s">
        <v>2093</v>
      </c>
      <c r="F70" s="211">
        <v>700</v>
      </c>
      <c r="G70" s="417" t="s">
        <v>2044</v>
      </c>
      <c r="H70" s="418">
        <v>1</v>
      </c>
      <c r="I70" s="419">
        <v>2266.19</v>
      </c>
      <c r="J70" s="419">
        <v>0</v>
      </c>
      <c r="K70" s="420" t="s">
        <v>2049</v>
      </c>
    </row>
    <row r="71" spans="1:99" s="334" customFormat="1" ht="30.75">
      <c r="A71" s="415">
        <v>169</v>
      </c>
      <c r="B71" s="421">
        <v>21</v>
      </c>
      <c r="C71" s="417" t="s">
        <v>1898</v>
      </c>
      <c r="D71" s="201" t="s">
        <v>2094</v>
      </c>
      <c r="E71" s="298" t="s">
        <v>2095</v>
      </c>
      <c r="F71" s="211">
        <v>700</v>
      </c>
      <c r="G71" s="417" t="s">
        <v>2044</v>
      </c>
      <c r="H71" s="418">
        <v>1</v>
      </c>
      <c r="I71" s="419">
        <v>0</v>
      </c>
      <c r="J71" s="419">
        <v>2266.19</v>
      </c>
      <c r="K71" s="420" t="s">
        <v>2049</v>
      </c>
      <c r="CR71" s="404"/>
      <c r="CS71" s="404"/>
      <c r="CT71" s="404"/>
      <c r="CU71" s="404"/>
    </row>
    <row r="72" spans="1:99" s="356" customFormat="1" ht="28.5">
      <c r="A72" s="415">
        <v>169</v>
      </c>
      <c r="B72" s="415">
        <v>92</v>
      </c>
      <c r="C72" s="417" t="s">
        <v>2096</v>
      </c>
      <c r="D72" s="201" t="s">
        <v>2097</v>
      </c>
      <c r="E72" s="298" t="s">
        <v>2098</v>
      </c>
      <c r="F72" s="211">
        <v>700</v>
      </c>
      <c r="G72" s="417" t="s">
        <v>2044</v>
      </c>
      <c r="H72" s="418">
        <v>1</v>
      </c>
      <c r="I72" s="419">
        <v>2266.19</v>
      </c>
      <c r="J72" s="419">
        <v>0</v>
      </c>
      <c r="K72" s="420" t="s">
        <v>2049</v>
      </c>
    </row>
    <row r="73" spans="1:99" s="334" customFormat="1" ht="30.75">
      <c r="A73" s="415">
        <v>169</v>
      </c>
      <c r="B73" s="421">
        <v>22</v>
      </c>
      <c r="C73" s="417" t="s">
        <v>1894</v>
      </c>
      <c r="D73" s="201" t="s">
        <v>2099</v>
      </c>
      <c r="E73" s="298" t="s">
        <v>2100</v>
      </c>
      <c r="F73" s="211">
        <v>700</v>
      </c>
      <c r="G73" s="417" t="s">
        <v>2044</v>
      </c>
      <c r="H73" s="418">
        <v>1</v>
      </c>
      <c r="I73" s="419">
        <v>0</v>
      </c>
      <c r="J73" s="419">
        <v>2822.3</v>
      </c>
      <c r="K73" s="420" t="s">
        <v>2045</v>
      </c>
      <c r="CR73" s="404"/>
      <c r="CS73" s="404"/>
      <c r="CT73" s="404"/>
      <c r="CU73" s="404"/>
    </row>
    <row r="74" spans="1:99" s="334" customFormat="1" ht="30.75">
      <c r="A74" s="415">
        <v>169</v>
      </c>
      <c r="B74" s="421">
        <v>22</v>
      </c>
      <c r="C74" s="417" t="s">
        <v>1894</v>
      </c>
      <c r="D74" s="201" t="s">
        <v>2097</v>
      </c>
      <c r="E74" s="298" t="s">
        <v>2100</v>
      </c>
      <c r="F74" s="211">
        <v>700</v>
      </c>
      <c r="G74" s="417" t="s">
        <v>2044</v>
      </c>
      <c r="H74" s="418">
        <v>1</v>
      </c>
      <c r="I74" s="419">
        <v>0</v>
      </c>
      <c r="J74" s="419">
        <v>2266.19</v>
      </c>
      <c r="K74" s="420" t="s">
        <v>2049</v>
      </c>
      <c r="CR74" s="404"/>
      <c r="CS74" s="404"/>
      <c r="CT74" s="404"/>
      <c r="CU74" s="404"/>
    </row>
    <row r="75" spans="1:99" s="356" customFormat="1" ht="28.5">
      <c r="A75" s="421">
        <v>181</v>
      </c>
      <c r="B75" s="415">
        <v>25</v>
      </c>
      <c r="C75" s="417" t="s">
        <v>403</v>
      </c>
      <c r="D75" s="201" t="s">
        <v>2074</v>
      </c>
      <c r="E75" s="298" t="s">
        <v>2075</v>
      </c>
      <c r="F75" s="418">
        <v>700</v>
      </c>
      <c r="G75" s="417" t="s">
        <v>2044</v>
      </c>
      <c r="H75" s="418">
        <v>1</v>
      </c>
      <c r="I75" s="419">
        <v>5339</v>
      </c>
      <c r="J75" s="419">
        <v>0</v>
      </c>
      <c r="K75" s="420" t="s">
        <v>2047</v>
      </c>
    </row>
    <row r="76" spans="1:99" s="356" customFormat="1" ht="28.5">
      <c r="A76" s="421">
        <v>181</v>
      </c>
      <c r="B76" s="415">
        <v>41</v>
      </c>
      <c r="C76" s="417" t="s">
        <v>2068</v>
      </c>
      <c r="D76" s="201" t="s">
        <v>2069</v>
      </c>
      <c r="E76" s="298" t="s">
        <v>2070</v>
      </c>
      <c r="F76" s="418">
        <v>700</v>
      </c>
      <c r="G76" s="417" t="s">
        <v>2044</v>
      </c>
      <c r="H76" s="418">
        <v>1</v>
      </c>
      <c r="I76" s="348">
        <v>8485</v>
      </c>
      <c r="J76" s="348">
        <v>0</v>
      </c>
      <c r="K76" s="420" t="s">
        <v>2059</v>
      </c>
    </row>
    <row r="77" spans="1:99" s="356" customFormat="1" ht="28.5">
      <c r="A77" s="421">
        <v>181</v>
      </c>
      <c r="B77" s="415">
        <v>41</v>
      </c>
      <c r="C77" s="417" t="s">
        <v>2068</v>
      </c>
      <c r="D77" s="201" t="s">
        <v>2071</v>
      </c>
      <c r="E77" s="298" t="s">
        <v>2070</v>
      </c>
      <c r="F77" s="418">
        <v>700</v>
      </c>
      <c r="G77" s="417" t="s">
        <v>2044</v>
      </c>
      <c r="H77" s="418">
        <v>1</v>
      </c>
      <c r="I77" s="348">
        <v>2379</v>
      </c>
      <c r="J77" s="348">
        <v>0</v>
      </c>
      <c r="K77" s="420" t="s">
        <v>2049</v>
      </c>
    </row>
    <row r="78" spans="1:99" s="356" customFormat="1" ht="28.5">
      <c r="A78" s="421">
        <v>181</v>
      </c>
      <c r="B78" s="415">
        <v>46</v>
      </c>
      <c r="C78" s="417" t="s">
        <v>2084</v>
      </c>
      <c r="D78" s="201" t="s">
        <v>2085</v>
      </c>
      <c r="E78" s="298" t="s">
        <v>2101</v>
      </c>
      <c r="F78" s="211">
        <v>700</v>
      </c>
      <c r="G78" s="417" t="s">
        <v>2044</v>
      </c>
      <c r="H78" s="418">
        <v>1</v>
      </c>
      <c r="I78" s="419">
        <v>2379</v>
      </c>
      <c r="J78" s="419">
        <v>0</v>
      </c>
      <c r="K78" s="420" t="s">
        <v>2049</v>
      </c>
    </row>
    <row r="79" spans="1:99" s="356" customFormat="1" ht="28.5">
      <c r="A79" s="421">
        <v>181</v>
      </c>
      <c r="B79" s="415">
        <v>90</v>
      </c>
      <c r="C79" s="417" t="s">
        <v>1845</v>
      </c>
      <c r="D79" s="201" t="s">
        <v>2092</v>
      </c>
      <c r="E79" s="298" t="s">
        <v>2093</v>
      </c>
      <c r="F79" s="211">
        <v>700</v>
      </c>
      <c r="G79" s="417" t="s">
        <v>2044</v>
      </c>
      <c r="H79" s="418">
        <v>1</v>
      </c>
      <c r="I79" s="419">
        <v>2379</v>
      </c>
      <c r="J79" s="419">
        <v>0</v>
      </c>
      <c r="K79" s="420" t="s">
        <v>2049</v>
      </c>
    </row>
    <row r="80" spans="1:99" s="356" customFormat="1" ht="28.5">
      <c r="A80" s="421">
        <v>181</v>
      </c>
      <c r="B80" s="415">
        <v>2</v>
      </c>
      <c r="C80" s="298" t="s">
        <v>286</v>
      </c>
      <c r="D80" s="201" t="s">
        <v>2061</v>
      </c>
      <c r="E80" s="298" t="s">
        <v>2102</v>
      </c>
      <c r="F80" s="418">
        <v>700</v>
      </c>
      <c r="G80" s="417" t="s">
        <v>2044</v>
      </c>
      <c r="H80" s="418">
        <v>1</v>
      </c>
      <c r="I80" s="419">
        <v>2379</v>
      </c>
      <c r="J80" s="419">
        <v>0</v>
      </c>
      <c r="K80" s="420" t="s">
        <v>2049</v>
      </c>
    </row>
    <row r="81" spans="1:95" s="356" customFormat="1" ht="28.5">
      <c r="A81" s="421">
        <v>181</v>
      </c>
      <c r="B81" s="415">
        <v>35</v>
      </c>
      <c r="C81" s="417" t="s">
        <v>2078</v>
      </c>
      <c r="D81" s="201" t="s">
        <v>2079</v>
      </c>
      <c r="E81" s="298" t="s">
        <v>2103</v>
      </c>
      <c r="F81" s="211">
        <v>700</v>
      </c>
      <c r="G81" s="417" t="s">
        <v>2044</v>
      </c>
      <c r="H81" s="418">
        <v>1</v>
      </c>
      <c r="I81" s="419">
        <v>2379</v>
      </c>
      <c r="J81" s="419">
        <v>0</v>
      </c>
      <c r="K81" s="420" t="s">
        <v>2049</v>
      </c>
    </row>
    <row r="82" spans="1:95" s="356" customFormat="1" ht="28.5">
      <c r="A82" s="421">
        <v>181</v>
      </c>
      <c r="B82" s="415">
        <v>45</v>
      </c>
      <c r="C82" s="417" t="s">
        <v>2081</v>
      </c>
      <c r="D82" s="201" t="s">
        <v>2082</v>
      </c>
      <c r="E82" s="298" t="s">
        <v>2104</v>
      </c>
      <c r="F82" s="211">
        <v>700</v>
      </c>
      <c r="G82" s="417" t="s">
        <v>2044</v>
      </c>
      <c r="H82" s="418">
        <v>1</v>
      </c>
      <c r="I82" s="419">
        <v>2379</v>
      </c>
      <c r="J82" s="419">
        <v>0</v>
      </c>
      <c r="K82" s="420" t="s">
        <v>2049</v>
      </c>
    </row>
    <row r="83" spans="1:95" s="356" customFormat="1" ht="28.5">
      <c r="A83" s="421">
        <v>181</v>
      </c>
      <c r="B83" s="415">
        <v>84</v>
      </c>
      <c r="C83" s="417" t="s">
        <v>1842</v>
      </c>
      <c r="D83" s="201" t="s">
        <v>2090</v>
      </c>
      <c r="E83" s="298" t="s">
        <v>2091</v>
      </c>
      <c r="F83" s="211">
        <v>700</v>
      </c>
      <c r="G83" s="417" t="s">
        <v>2044</v>
      </c>
      <c r="H83" s="418">
        <v>1</v>
      </c>
      <c r="I83" s="419">
        <v>2379</v>
      </c>
      <c r="J83" s="419">
        <v>0</v>
      </c>
      <c r="K83" s="420" t="s">
        <v>2049</v>
      </c>
    </row>
    <row r="84" spans="1:95" s="356" customFormat="1" ht="28.5">
      <c r="A84" s="421">
        <v>181</v>
      </c>
      <c r="B84" s="415">
        <v>92</v>
      </c>
      <c r="C84" s="417" t="s">
        <v>2096</v>
      </c>
      <c r="D84" s="201" t="s">
        <v>2097</v>
      </c>
      <c r="E84" s="298" t="s">
        <v>2098</v>
      </c>
      <c r="F84" s="211">
        <v>700</v>
      </c>
      <c r="G84" s="417" t="s">
        <v>2044</v>
      </c>
      <c r="H84" s="418">
        <v>1</v>
      </c>
      <c r="I84" s="419">
        <v>2379</v>
      </c>
      <c r="J84" s="419">
        <v>0</v>
      </c>
      <c r="K84" s="420" t="s">
        <v>2049</v>
      </c>
    </row>
    <row r="85" spans="1:95" s="356" customFormat="1" ht="28.5">
      <c r="A85" s="415">
        <v>201</v>
      </c>
      <c r="B85" s="415">
        <v>41</v>
      </c>
      <c r="C85" s="417" t="s">
        <v>2068</v>
      </c>
      <c r="D85" s="201" t="s">
        <v>2069</v>
      </c>
      <c r="E85" s="298" t="s">
        <v>2070</v>
      </c>
      <c r="F85" s="418">
        <v>700</v>
      </c>
      <c r="G85" s="417" t="s">
        <v>2044</v>
      </c>
      <c r="H85" s="418">
        <v>1</v>
      </c>
      <c r="I85" s="348">
        <v>8081.28</v>
      </c>
      <c r="J85" s="348">
        <v>0</v>
      </c>
      <c r="K85" s="420" t="s">
        <v>2059</v>
      </c>
    </row>
    <row r="86" spans="1:95" s="356" customFormat="1" ht="28.5">
      <c r="A86" s="415">
        <v>201</v>
      </c>
      <c r="B86" s="415">
        <v>41</v>
      </c>
      <c r="C86" s="417" t="s">
        <v>2068</v>
      </c>
      <c r="D86" s="201" t="s">
        <v>2071</v>
      </c>
      <c r="E86" s="298" t="s">
        <v>2070</v>
      </c>
      <c r="F86" s="418">
        <v>700</v>
      </c>
      <c r="G86" s="417" t="s">
        <v>2044</v>
      </c>
      <c r="H86" s="418">
        <v>1</v>
      </c>
      <c r="I86" s="348">
        <v>2266.19</v>
      </c>
      <c r="J86" s="348">
        <v>0</v>
      </c>
      <c r="K86" s="420" t="s">
        <v>2049</v>
      </c>
    </row>
    <row r="87" spans="1:95" s="356" customFormat="1" ht="28.5">
      <c r="A87" s="415">
        <v>216</v>
      </c>
      <c r="B87" s="415">
        <v>41</v>
      </c>
      <c r="C87" s="417" t="s">
        <v>2068</v>
      </c>
      <c r="D87" s="201" t="s">
        <v>2069</v>
      </c>
      <c r="E87" s="298" t="s">
        <v>2070</v>
      </c>
      <c r="F87" s="418">
        <v>700</v>
      </c>
      <c r="G87" s="417" t="s">
        <v>2044</v>
      </c>
      <c r="H87" s="418">
        <v>1</v>
      </c>
      <c r="I87" s="348">
        <v>8081.28</v>
      </c>
      <c r="J87" s="348">
        <v>0</v>
      </c>
      <c r="K87" s="420" t="s">
        <v>2059</v>
      </c>
    </row>
    <row r="88" spans="1:95" s="356" customFormat="1" ht="28.5">
      <c r="A88" s="415">
        <v>216</v>
      </c>
      <c r="B88" s="415">
        <v>41</v>
      </c>
      <c r="C88" s="417" t="s">
        <v>2068</v>
      </c>
      <c r="D88" s="201" t="s">
        <v>2071</v>
      </c>
      <c r="E88" s="298" t="s">
        <v>2070</v>
      </c>
      <c r="F88" s="418">
        <v>700</v>
      </c>
      <c r="G88" s="417" t="s">
        <v>2044</v>
      </c>
      <c r="H88" s="418">
        <v>1</v>
      </c>
      <c r="I88" s="348">
        <v>2266.19</v>
      </c>
      <c r="J88" s="348">
        <v>0</v>
      </c>
      <c r="K88" s="420" t="s">
        <v>2049</v>
      </c>
    </row>
    <row r="89" spans="1:95" s="414" customFormat="1" ht="32.25" customHeight="1">
      <c r="A89" s="421">
        <v>235</v>
      </c>
      <c r="B89" s="415">
        <v>92</v>
      </c>
      <c r="C89" s="417" t="s">
        <v>2096</v>
      </c>
      <c r="D89" s="201" t="s">
        <v>2097</v>
      </c>
      <c r="E89" s="298" t="s">
        <v>2098</v>
      </c>
      <c r="F89" s="211">
        <v>700</v>
      </c>
      <c r="G89" s="417" t="s">
        <v>2044</v>
      </c>
      <c r="H89" s="418">
        <v>1</v>
      </c>
      <c r="I89" s="419">
        <v>2266.19</v>
      </c>
      <c r="J89" s="419">
        <v>0</v>
      </c>
      <c r="K89" s="420" t="s">
        <v>2049</v>
      </c>
      <c r="L89" s="413"/>
      <c r="M89" s="413"/>
      <c r="N89" s="413"/>
      <c r="O89" s="413"/>
      <c r="P89" s="413"/>
      <c r="Q89" s="413"/>
      <c r="R89" s="413"/>
      <c r="S89" s="413"/>
      <c r="T89" s="413"/>
      <c r="U89" s="413"/>
      <c r="V89" s="413"/>
      <c r="W89" s="413"/>
      <c r="X89" s="413"/>
      <c r="Y89" s="413"/>
      <c r="Z89" s="413"/>
      <c r="AA89" s="413"/>
      <c r="AB89" s="413"/>
      <c r="AC89" s="413"/>
      <c r="AD89" s="413"/>
      <c r="AE89" s="413"/>
      <c r="AF89" s="413"/>
      <c r="AG89" s="413"/>
      <c r="AH89" s="413"/>
      <c r="AI89" s="413"/>
      <c r="AJ89" s="413"/>
      <c r="AK89" s="413"/>
      <c r="AL89" s="413"/>
      <c r="AM89" s="413"/>
      <c r="AN89" s="413"/>
      <c r="AO89" s="413"/>
      <c r="AP89" s="413"/>
      <c r="AQ89" s="413"/>
      <c r="AR89" s="413"/>
      <c r="AS89" s="413"/>
      <c r="AT89" s="413"/>
      <c r="AU89" s="413"/>
      <c r="AV89" s="413"/>
      <c r="AW89" s="413"/>
      <c r="AX89" s="413"/>
      <c r="AY89" s="413"/>
      <c r="AZ89" s="413"/>
      <c r="BA89" s="413"/>
      <c r="BB89" s="413"/>
      <c r="BC89" s="413"/>
      <c r="BD89" s="413"/>
      <c r="BE89" s="413"/>
      <c r="BF89" s="413"/>
      <c r="BG89" s="413"/>
      <c r="BH89" s="413"/>
      <c r="BI89" s="413"/>
      <c r="BJ89" s="413"/>
      <c r="BK89" s="413"/>
      <c r="BL89" s="413"/>
      <c r="BM89" s="413"/>
      <c r="BN89" s="413"/>
      <c r="BO89" s="413"/>
      <c r="BP89" s="413"/>
      <c r="BQ89" s="413"/>
      <c r="BR89" s="413"/>
      <c r="BS89" s="413"/>
      <c r="BT89" s="413"/>
      <c r="BU89" s="413"/>
      <c r="BV89" s="413"/>
      <c r="BW89" s="413"/>
      <c r="BX89" s="413"/>
      <c r="BY89" s="413"/>
      <c r="BZ89" s="413"/>
      <c r="CA89" s="413"/>
      <c r="CB89" s="413"/>
      <c r="CC89" s="413"/>
      <c r="CD89" s="413"/>
      <c r="CE89" s="413"/>
      <c r="CF89" s="413"/>
      <c r="CG89" s="413"/>
      <c r="CH89" s="413"/>
      <c r="CI89" s="413"/>
      <c r="CJ89" s="413"/>
      <c r="CK89" s="413"/>
      <c r="CL89" s="413"/>
      <c r="CM89" s="413"/>
      <c r="CN89" s="413"/>
      <c r="CO89" s="413"/>
      <c r="CP89" s="413"/>
      <c r="CQ89" s="413"/>
    </row>
    <row r="90" spans="1:95" ht="28.5">
      <c r="A90" s="421">
        <v>235</v>
      </c>
      <c r="B90" s="415">
        <v>92</v>
      </c>
      <c r="C90" s="417" t="s">
        <v>2096</v>
      </c>
      <c r="D90" s="201" t="s">
        <v>2099</v>
      </c>
      <c r="E90" s="298" t="s">
        <v>2098</v>
      </c>
      <c r="F90" s="211">
        <v>700</v>
      </c>
      <c r="G90" s="417" t="s">
        <v>2044</v>
      </c>
      <c r="H90" s="418">
        <v>1</v>
      </c>
      <c r="I90" s="419">
        <v>2822.3</v>
      </c>
      <c r="J90" s="419">
        <v>0</v>
      </c>
      <c r="K90" s="420" t="s">
        <v>2045</v>
      </c>
    </row>
  </sheetData>
  <mergeCells count="12">
    <mergeCell ref="A14:K14"/>
    <mergeCell ref="A4:K4"/>
    <mergeCell ref="A5:K5"/>
    <mergeCell ref="A7:K7"/>
    <mergeCell ref="A9:K9"/>
    <mergeCell ref="A11:A12"/>
    <mergeCell ref="B11:C11"/>
    <mergeCell ref="D11:E11"/>
    <mergeCell ref="F11:G11"/>
    <mergeCell ref="H11:H12"/>
    <mergeCell ref="I11:J11"/>
    <mergeCell ref="K11:K12"/>
  </mergeCells>
  <conditionalFormatting sqref="C57:E59 A60:E90 A57:A59 B49:E51 A52:E56 H49:H90 A37:A51 A34:B36 H21:H29 D21:E23 A18:A33 A15:B17 K15:K90 A14">
    <cfRule type="cellIs" dxfId="19" priority="2" operator="equal">
      <formula>"посещение по неотложной помощи"</formula>
    </cfRule>
  </conditionalFormatting>
  <printOptions horizontalCentered="1"/>
  <pageMargins left="1.1811023622047245" right="0.59055118110236227" top="0.78740157480314965" bottom="0.59055118110236227" header="0.78740157480314965" footer="0.31496062992125984"/>
  <pageSetup paperSize="9" scale="39" fitToHeight="50" orientation="portrait" r:id="rId1"/>
  <headerFooter differentFirst="1">
    <oddHeader>&amp;CСтраница &amp;P из &amp;N&amp;R&amp;A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M28"/>
  <sheetViews>
    <sheetView zoomScale="75" zoomScaleNormal="75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J3" sqref="J3"/>
    </sheetView>
  </sheetViews>
  <sheetFormatPr defaultColWidth="9" defaultRowHeight="15.75"/>
  <cols>
    <col min="1" max="1" width="14.25" style="9" customWidth="1"/>
    <col min="2" max="2" width="14.125" style="9" customWidth="1"/>
    <col min="3" max="3" width="44.625" style="9" customWidth="1"/>
    <col min="4" max="4" width="9" style="9"/>
    <col min="5" max="5" width="15" style="9" customWidth="1"/>
    <col min="6" max="6" width="17.625" style="9" customWidth="1"/>
    <col min="7" max="7" width="14.5" style="9" customWidth="1"/>
    <col min="8" max="8" width="20.375" style="9" customWidth="1"/>
    <col min="9" max="9" width="15.625" style="9" customWidth="1"/>
    <col min="10" max="10" width="20.25" style="9" customWidth="1"/>
    <col min="11" max="16384" width="9" style="9"/>
  </cols>
  <sheetData>
    <row r="1" spans="1:11" s="6" customFormat="1" ht="18">
      <c r="J1" s="10" t="s">
        <v>1743</v>
      </c>
    </row>
    <row r="2" spans="1:11" s="6" customFormat="1" ht="18">
      <c r="J2" s="11" t="s">
        <v>92</v>
      </c>
    </row>
    <row r="3" spans="1:11" s="6" customFormat="1" ht="18">
      <c r="J3" s="12" t="s">
        <v>1780</v>
      </c>
    </row>
    <row r="4" spans="1:11" ht="26.25" customHeight="1">
      <c r="A4" s="428" t="s">
        <v>86</v>
      </c>
      <c r="B4" s="428"/>
      <c r="C4" s="428"/>
      <c r="D4" s="428"/>
      <c r="E4" s="428"/>
      <c r="F4" s="428"/>
      <c r="G4" s="428"/>
      <c r="H4" s="428"/>
      <c r="I4" s="428"/>
      <c r="J4" s="428"/>
    </row>
    <row r="5" spans="1:11" ht="49.5" customHeight="1">
      <c r="A5" s="469" t="s">
        <v>1800</v>
      </c>
      <c r="B5" s="469"/>
      <c r="C5" s="469"/>
      <c r="D5" s="469"/>
      <c r="E5" s="469"/>
      <c r="F5" s="469"/>
      <c r="G5" s="469"/>
      <c r="H5" s="469"/>
      <c r="I5" s="469"/>
      <c r="J5" s="469"/>
    </row>
    <row r="6" spans="1:11" ht="5.0999999999999996" customHeight="1">
      <c r="A6" s="299"/>
      <c r="B6" s="299"/>
      <c r="C6" s="299"/>
      <c r="D6" s="299"/>
      <c r="E6" s="299"/>
      <c r="F6" s="299"/>
      <c r="G6" s="299"/>
      <c r="H6" s="300"/>
    </row>
    <row r="7" spans="1:11" ht="42" customHeight="1">
      <c r="A7" s="452" t="s">
        <v>1781</v>
      </c>
      <c r="B7" s="452"/>
      <c r="C7" s="452"/>
      <c r="D7" s="452"/>
      <c r="E7" s="452"/>
      <c r="F7" s="452"/>
      <c r="G7" s="452"/>
      <c r="H7" s="452"/>
      <c r="I7" s="452"/>
      <c r="J7" s="452"/>
    </row>
    <row r="8" spans="1:11" ht="7.15" customHeight="1"/>
    <row r="9" spans="1:11" ht="45" customHeight="1">
      <c r="A9" s="462" t="s">
        <v>1</v>
      </c>
      <c r="B9" s="462"/>
      <c r="C9" s="462"/>
      <c r="D9" s="462"/>
      <c r="E9" s="462"/>
      <c r="F9" s="462"/>
      <c r="G9" s="462"/>
      <c r="H9" s="462"/>
      <c r="I9" s="462"/>
      <c r="J9" s="462"/>
    </row>
    <row r="10" spans="1:11" ht="5.65" customHeight="1"/>
    <row r="11" spans="1:11" s="301" customFormat="1" ht="47.25" customHeight="1">
      <c r="A11" s="470" t="s">
        <v>1587</v>
      </c>
      <c r="B11" s="470" t="s">
        <v>1782</v>
      </c>
      <c r="C11" s="470" t="s">
        <v>1783</v>
      </c>
      <c r="D11" s="471" t="s">
        <v>1588</v>
      </c>
      <c r="E11" s="471"/>
      <c r="F11" s="470" t="s">
        <v>1568</v>
      </c>
      <c r="G11" s="472" t="s">
        <v>1784</v>
      </c>
      <c r="H11" s="473"/>
      <c r="I11" s="472" t="s">
        <v>1785</v>
      </c>
      <c r="J11" s="473"/>
    </row>
    <row r="12" spans="1:11" s="301" customFormat="1" ht="60.75" customHeight="1">
      <c r="A12" s="470"/>
      <c r="B12" s="470"/>
      <c r="C12" s="470"/>
      <c r="D12" s="302" t="s">
        <v>1572</v>
      </c>
      <c r="E12" s="303" t="s">
        <v>1573</v>
      </c>
      <c r="F12" s="470"/>
      <c r="G12" s="274" t="s">
        <v>1786</v>
      </c>
      <c r="H12" s="274" t="s">
        <v>1787</v>
      </c>
      <c r="I12" s="274" t="s">
        <v>1786</v>
      </c>
      <c r="J12" s="274" t="s">
        <v>1787</v>
      </c>
    </row>
    <row r="13" spans="1:11">
      <c r="A13" s="304">
        <v>1</v>
      </c>
      <c r="B13" s="304">
        <v>2</v>
      </c>
      <c r="C13" s="304">
        <v>3</v>
      </c>
      <c r="D13" s="304">
        <v>4</v>
      </c>
      <c r="E13" s="304">
        <v>5</v>
      </c>
      <c r="F13" s="304">
        <v>6</v>
      </c>
      <c r="G13" s="304">
        <v>7</v>
      </c>
      <c r="H13" s="304">
        <v>8</v>
      </c>
      <c r="I13" s="304">
        <v>9</v>
      </c>
      <c r="J13" s="304">
        <v>10</v>
      </c>
    </row>
    <row r="14" spans="1:11" ht="21" customHeight="1">
      <c r="A14" s="457" t="s">
        <v>1788</v>
      </c>
      <c r="B14" s="457"/>
      <c r="C14" s="457"/>
      <c r="D14" s="457"/>
      <c r="E14" s="457"/>
      <c r="F14" s="457"/>
      <c r="G14" s="457"/>
      <c r="H14" s="457"/>
      <c r="I14" s="457"/>
      <c r="J14" s="457"/>
      <c r="K14" s="301"/>
    </row>
    <row r="15" spans="1:11" ht="21.6" customHeight="1">
      <c r="A15" s="305" t="s">
        <v>1789</v>
      </c>
      <c r="B15" s="306" t="s">
        <v>1790</v>
      </c>
      <c r="C15" s="307"/>
      <c r="D15" s="307"/>
      <c r="E15" s="308"/>
      <c r="F15" s="308"/>
      <c r="G15" s="308"/>
      <c r="H15" s="308"/>
      <c r="I15" s="308"/>
      <c r="J15" s="308"/>
    </row>
    <row r="16" spans="1:11" ht="21.6" customHeight="1">
      <c r="A16" s="309" t="s">
        <v>1791</v>
      </c>
      <c r="B16" s="310"/>
      <c r="C16" s="310"/>
      <c r="D16" s="310"/>
      <c r="E16" s="310"/>
      <c r="F16" s="310"/>
      <c r="G16" s="311"/>
      <c r="H16" s="311"/>
      <c r="I16" s="311"/>
      <c r="J16" s="311"/>
    </row>
    <row r="17" spans="1:13" ht="28.5">
      <c r="A17" s="312" t="s">
        <v>1789</v>
      </c>
      <c r="B17" s="313" t="s">
        <v>1792</v>
      </c>
      <c r="C17" s="314" t="s">
        <v>1793</v>
      </c>
      <c r="D17" s="312">
        <v>912</v>
      </c>
      <c r="E17" s="315" t="s">
        <v>1794</v>
      </c>
      <c r="F17" s="316" t="s">
        <v>1795</v>
      </c>
      <c r="G17" s="118">
        <v>1538</v>
      </c>
      <c r="H17" s="118">
        <v>2146</v>
      </c>
      <c r="I17" s="118">
        <v>1846</v>
      </c>
      <c r="J17" s="120">
        <v>2575</v>
      </c>
    </row>
    <row r="18" spans="1:13" ht="25.5">
      <c r="A18" s="261" t="s">
        <v>1789</v>
      </c>
      <c r="B18" s="317" t="s">
        <v>1604</v>
      </c>
      <c r="C18" s="318" t="s">
        <v>1605</v>
      </c>
      <c r="D18" s="317">
        <v>904</v>
      </c>
      <c r="E18" s="319" t="s">
        <v>1796</v>
      </c>
      <c r="F18" s="320" t="s">
        <v>1797</v>
      </c>
      <c r="G18" s="321">
        <v>50</v>
      </c>
      <c r="H18" s="321">
        <v>658</v>
      </c>
      <c r="I18" s="321">
        <v>60</v>
      </c>
      <c r="J18" s="322">
        <v>789</v>
      </c>
      <c r="L18" s="323"/>
      <c r="M18" s="323"/>
    </row>
    <row r="19" spans="1:13" ht="28.5">
      <c r="A19" s="312" t="s">
        <v>1789</v>
      </c>
      <c r="B19" s="313" t="s">
        <v>1792</v>
      </c>
      <c r="C19" s="314" t="s">
        <v>1793</v>
      </c>
      <c r="D19" s="312">
        <v>913</v>
      </c>
      <c r="E19" s="315" t="s">
        <v>1798</v>
      </c>
      <c r="F19" s="316" t="s">
        <v>1795</v>
      </c>
      <c r="G19" s="118">
        <v>2484</v>
      </c>
      <c r="H19" s="118">
        <v>3092</v>
      </c>
      <c r="I19" s="118">
        <v>2981</v>
      </c>
      <c r="J19" s="120">
        <v>3710</v>
      </c>
    </row>
    <row r="20" spans="1:13" ht="25.5">
      <c r="A20" s="261" t="s">
        <v>1789</v>
      </c>
      <c r="B20" s="317" t="s">
        <v>1604</v>
      </c>
      <c r="C20" s="318" t="s">
        <v>1605</v>
      </c>
      <c r="D20" s="317">
        <v>904</v>
      </c>
      <c r="E20" s="324" t="s">
        <v>1796</v>
      </c>
      <c r="F20" s="320" t="s">
        <v>1797</v>
      </c>
      <c r="G20" s="321">
        <v>50</v>
      </c>
      <c r="H20" s="321">
        <v>658</v>
      </c>
      <c r="I20" s="321">
        <v>60</v>
      </c>
      <c r="J20" s="322">
        <v>789</v>
      </c>
    </row>
    <row r="21" spans="1:13" ht="21" customHeight="1">
      <c r="A21" s="468" t="s">
        <v>87</v>
      </c>
      <c r="B21" s="468"/>
      <c r="C21" s="468"/>
      <c r="D21" s="468"/>
      <c r="E21" s="468"/>
      <c r="F21" s="468"/>
      <c r="G21" s="468"/>
      <c r="H21" s="468"/>
      <c r="I21" s="468"/>
      <c r="J21" s="468"/>
      <c r="K21" s="301"/>
    </row>
    <row r="22" spans="1:13" ht="21.6" customHeight="1">
      <c r="A22" s="305" t="s">
        <v>1789</v>
      </c>
      <c r="B22" s="306" t="s">
        <v>1790</v>
      </c>
      <c r="C22" s="307"/>
      <c r="D22" s="307"/>
      <c r="E22" s="308"/>
      <c r="F22" s="308"/>
      <c r="G22" s="308"/>
      <c r="H22" s="308"/>
      <c r="I22" s="308"/>
      <c r="J22" s="308"/>
    </row>
    <row r="23" spans="1:13" ht="21.6" customHeight="1">
      <c r="A23" s="309" t="s">
        <v>1791</v>
      </c>
      <c r="B23" s="310"/>
      <c r="C23" s="310"/>
      <c r="D23" s="310"/>
      <c r="E23" s="310"/>
      <c r="F23" s="310"/>
      <c r="G23" s="311"/>
      <c r="H23" s="311"/>
      <c r="I23" s="311"/>
      <c r="J23" s="311"/>
    </row>
    <row r="24" spans="1:13" ht="28.5">
      <c r="A24" s="312" t="s">
        <v>1789</v>
      </c>
      <c r="B24" s="313" t="s">
        <v>1792</v>
      </c>
      <c r="C24" s="314" t="s">
        <v>1793</v>
      </c>
      <c r="D24" s="312">
        <v>912</v>
      </c>
      <c r="E24" s="315" t="s">
        <v>1794</v>
      </c>
      <c r="F24" s="316" t="s">
        <v>1795</v>
      </c>
      <c r="G24" s="118">
        <v>1538</v>
      </c>
      <c r="H24" s="118">
        <v>2146</v>
      </c>
      <c r="I24" s="118">
        <v>1846</v>
      </c>
      <c r="J24" s="120">
        <v>2576</v>
      </c>
    </row>
    <row r="25" spans="1:13" ht="25.5">
      <c r="A25" s="261" t="s">
        <v>1789</v>
      </c>
      <c r="B25" s="317" t="s">
        <v>1604</v>
      </c>
      <c r="C25" s="318" t="s">
        <v>1605</v>
      </c>
      <c r="D25" s="317">
        <v>904</v>
      </c>
      <c r="E25" s="319" t="s">
        <v>1796</v>
      </c>
      <c r="F25" s="320" t="s">
        <v>1797</v>
      </c>
      <c r="G25" s="321">
        <v>50</v>
      </c>
      <c r="H25" s="321">
        <v>658</v>
      </c>
      <c r="I25" s="321">
        <v>60</v>
      </c>
      <c r="J25" s="322">
        <v>790</v>
      </c>
    </row>
    <row r="26" spans="1:13" ht="28.5">
      <c r="A26" s="312" t="s">
        <v>1789</v>
      </c>
      <c r="B26" s="313" t="s">
        <v>1792</v>
      </c>
      <c r="C26" s="314" t="s">
        <v>1793</v>
      </c>
      <c r="D26" s="312">
        <v>913</v>
      </c>
      <c r="E26" s="315" t="s">
        <v>1798</v>
      </c>
      <c r="F26" s="316" t="s">
        <v>1795</v>
      </c>
      <c r="G26" s="118">
        <v>2484</v>
      </c>
      <c r="H26" s="118">
        <v>3092</v>
      </c>
      <c r="I26" s="118">
        <v>2981</v>
      </c>
      <c r="J26" s="120">
        <v>3711</v>
      </c>
      <c r="L26" s="323"/>
      <c r="M26" s="323"/>
    </row>
    <row r="27" spans="1:13" ht="25.5">
      <c r="A27" s="261" t="s">
        <v>1789</v>
      </c>
      <c r="B27" s="317" t="s">
        <v>1604</v>
      </c>
      <c r="C27" s="318" t="s">
        <v>1605</v>
      </c>
      <c r="D27" s="317">
        <v>904</v>
      </c>
      <c r="E27" s="324" t="s">
        <v>1796</v>
      </c>
      <c r="F27" s="320" t="s">
        <v>1797</v>
      </c>
      <c r="G27" s="321">
        <v>50</v>
      </c>
      <c r="H27" s="321">
        <v>658</v>
      </c>
      <c r="I27" s="321">
        <v>60</v>
      </c>
      <c r="J27" s="322">
        <v>790</v>
      </c>
    </row>
    <row r="28" spans="1:13" ht="28.5" customHeight="1">
      <c r="L28" s="323"/>
      <c r="M28" s="323"/>
    </row>
  </sheetData>
  <autoFilter ref="A13:J27"/>
  <mergeCells count="13">
    <mergeCell ref="A14:J14"/>
    <mergeCell ref="A21:J21"/>
    <mergeCell ref="A4:J4"/>
    <mergeCell ref="A5:J5"/>
    <mergeCell ref="A7:J7"/>
    <mergeCell ref="A9:J9"/>
    <mergeCell ref="A11:A12"/>
    <mergeCell ref="B11:B12"/>
    <mergeCell ref="C11:C12"/>
    <mergeCell ref="D11:E11"/>
    <mergeCell ref="F11:F12"/>
    <mergeCell ref="G11:H11"/>
    <mergeCell ref="I11:J11"/>
  </mergeCells>
  <conditionalFormatting sqref="A21 A14">
    <cfRule type="cellIs" dxfId="18" priority="2" operator="equal">
      <formula>"посещение по неотложной помощи"</formula>
    </cfRule>
  </conditionalFormatting>
  <printOptions horizontalCentered="1"/>
  <pageMargins left="1.1811023622047245" right="0.39370078740157483" top="0.78740157480314965" bottom="0.59055118110236227" header="0.39370078740157483" footer="0.31496062992125984"/>
  <pageSetup paperSize="9" scale="4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D1129"/>
  <sheetViews>
    <sheetView zoomScale="70" zoomScaleNormal="70" workbookViewId="0">
      <pane ySplit="15" topLeftCell="A120" activePane="bottomLeft" state="frozen"/>
      <selection activeCell="L19" sqref="L19"/>
      <selection pane="bottomLeft" activeCell="J3" sqref="J3"/>
    </sheetView>
  </sheetViews>
  <sheetFormatPr defaultColWidth="8.625" defaultRowHeight="18.75"/>
  <cols>
    <col min="1" max="1" width="7.5" style="356" customWidth="1"/>
    <col min="2" max="2" width="26.5" style="356" customWidth="1"/>
    <col min="3" max="3" width="15.75" style="356" customWidth="1"/>
    <col min="4" max="4" width="38.125" style="356" customWidth="1"/>
    <col min="5" max="5" width="5.5" style="360" customWidth="1"/>
    <col min="6" max="6" width="23.125" style="356" customWidth="1"/>
    <col min="7" max="7" width="11.625" style="334" customWidth="1"/>
    <col min="8" max="8" width="17.875" style="334" customWidth="1"/>
    <col min="9" max="10" width="14" style="334" customWidth="1"/>
    <col min="11" max="11" width="0.75" style="333" customWidth="1"/>
    <col min="12" max="238" width="24.25" style="334" customWidth="1"/>
    <col min="239" max="16384" width="8.625" style="335"/>
  </cols>
  <sheetData>
    <row r="1" spans="1:238" s="6" customFormat="1" ht="18">
      <c r="J1" s="10" t="s">
        <v>1747</v>
      </c>
    </row>
    <row r="2" spans="1:238" s="6" customFormat="1" ht="18">
      <c r="J2" s="11" t="s">
        <v>92</v>
      </c>
    </row>
    <row r="3" spans="1:238" s="6" customFormat="1" ht="18">
      <c r="J3" s="12" t="s">
        <v>1780</v>
      </c>
    </row>
    <row r="4" spans="1:238" s="327" customFormat="1">
      <c r="A4" s="325"/>
      <c r="B4" s="325"/>
      <c r="C4" s="325"/>
      <c r="D4" s="325"/>
      <c r="E4" s="325"/>
      <c r="F4" s="325"/>
      <c r="G4" s="325"/>
      <c r="H4" s="325"/>
      <c r="I4" s="194"/>
      <c r="J4" s="194" t="s">
        <v>2035</v>
      </c>
      <c r="K4" s="326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5"/>
      <c r="AN4" s="325"/>
      <c r="AO4" s="325"/>
      <c r="AP4" s="325"/>
      <c r="AQ4" s="325"/>
      <c r="AR4" s="325"/>
      <c r="AS4" s="325"/>
      <c r="AT4" s="325"/>
      <c r="AU4" s="325"/>
      <c r="AV4" s="325"/>
      <c r="AW4" s="325"/>
      <c r="AX4" s="325"/>
      <c r="AY4" s="325"/>
      <c r="AZ4" s="325"/>
      <c r="BA4" s="325"/>
      <c r="BB4" s="325"/>
      <c r="BC4" s="325"/>
      <c r="BD4" s="325"/>
      <c r="BE4" s="325"/>
      <c r="BF4" s="325"/>
      <c r="BG4" s="325"/>
      <c r="BH4" s="325"/>
      <c r="BI4" s="325"/>
      <c r="BJ4" s="325"/>
      <c r="BK4" s="325"/>
      <c r="BL4" s="325"/>
      <c r="BM4" s="325"/>
      <c r="BN4" s="325"/>
      <c r="BO4" s="325"/>
      <c r="BP4" s="325"/>
      <c r="BQ4" s="325"/>
      <c r="BR4" s="325"/>
      <c r="BS4" s="325"/>
      <c r="BT4" s="325"/>
      <c r="BU4" s="325"/>
      <c r="BV4" s="325"/>
      <c r="BW4" s="325"/>
      <c r="BX4" s="325"/>
      <c r="BY4" s="325"/>
      <c r="BZ4" s="325"/>
      <c r="CA4" s="325"/>
      <c r="CB4" s="325"/>
      <c r="CC4" s="325"/>
      <c r="CD4" s="325"/>
      <c r="CE4" s="325"/>
      <c r="CF4" s="325"/>
      <c r="CG4" s="325"/>
      <c r="CH4" s="325"/>
      <c r="CI4" s="325"/>
      <c r="CJ4" s="325"/>
      <c r="CK4" s="325"/>
      <c r="CL4" s="325"/>
      <c r="CM4" s="325"/>
      <c r="CN4" s="325"/>
      <c r="CO4" s="325"/>
      <c r="CP4" s="325"/>
      <c r="CQ4" s="325"/>
      <c r="CR4" s="325"/>
      <c r="CS4" s="325"/>
      <c r="CT4" s="325"/>
      <c r="CU4" s="325"/>
      <c r="CV4" s="325"/>
      <c r="CW4" s="325"/>
      <c r="CX4" s="325"/>
      <c r="CY4" s="325"/>
      <c r="CZ4" s="325"/>
      <c r="DA4" s="325"/>
      <c r="DB4" s="325"/>
      <c r="DC4" s="325"/>
      <c r="DD4" s="325"/>
      <c r="DE4" s="325"/>
      <c r="DF4" s="325"/>
      <c r="DG4" s="325"/>
      <c r="DH4" s="325"/>
      <c r="DI4" s="325"/>
      <c r="DJ4" s="325"/>
      <c r="DK4" s="325"/>
      <c r="DL4" s="325"/>
      <c r="DM4" s="325"/>
      <c r="DN4" s="325"/>
      <c r="DO4" s="325"/>
      <c r="DP4" s="325"/>
      <c r="DQ4" s="325"/>
      <c r="DR4" s="325"/>
      <c r="DS4" s="325"/>
      <c r="DT4" s="325"/>
      <c r="DU4" s="325"/>
      <c r="DV4" s="325"/>
      <c r="DW4" s="325"/>
      <c r="DX4" s="325"/>
      <c r="DY4" s="325"/>
      <c r="DZ4" s="325"/>
      <c r="EA4" s="325"/>
      <c r="EB4" s="325"/>
      <c r="EC4" s="325"/>
      <c r="ED4" s="325"/>
      <c r="EE4" s="325"/>
      <c r="EF4" s="325"/>
      <c r="EG4" s="325"/>
      <c r="EH4" s="325"/>
      <c r="EI4" s="325"/>
      <c r="EJ4" s="325"/>
      <c r="EK4" s="325"/>
      <c r="EL4" s="325"/>
      <c r="EM4" s="325"/>
      <c r="EN4" s="325"/>
      <c r="EO4" s="325"/>
      <c r="EP4" s="325"/>
      <c r="EQ4" s="325"/>
      <c r="ER4" s="325"/>
      <c r="ES4" s="325"/>
      <c r="ET4" s="325"/>
      <c r="EU4" s="325"/>
      <c r="EV4" s="325"/>
      <c r="EW4" s="325"/>
      <c r="EX4" s="325"/>
      <c r="EY4" s="325"/>
      <c r="EZ4" s="325"/>
      <c r="FA4" s="325"/>
      <c r="FB4" s="325"/>
      <c r="FC4" s="325"/>
      <c r="FD4" s="325"/>
      <c r="FE4" s="325"/>
      <c r="FF4" s="325"/>
      <c r="FG4" s="325"/>
      <c r="FH4" s="325"/>
      <c r="FI4" s="325"/>
      <c r="FJ4" s="325"/>
      <c r="FK4" s="325"/>
      <c r="FL4" s="325"/>
      <c r="FM4" s="325"/>
      <c r="FN4" s="325"/>
      <c r="FO4" s="325"/>
      <c r="FP4" s="325"/>
      <c r="FQ4" s="325"/>
      <c r="FR4" s="325"/>
      <c r="FS4" s="325"/>
      <c r="FT4" s="325"/>
      <c r="FU4" s="325"/>
      <c r="FV4" s="325"/>
      <c r="FW4" s="325"/>
      <c r="FX4" s="325"/>
      <c r="FY4" s="325"/>
      <c r="FZ4" s="325"/>
      <c r="GA4" s="325"/>
      <c r="GB4" s="325"/>
      <c r="GC4" s="325"/>
      <c r="GD4" s="325"/>
      <c r="GE4" s="325"/>
      <c r="GF4" s="325"/>
      <c r="GG4" s="325"/>
      <c r="GH4" s="325"/>
      <c r="GI4" s="325"/>
      <c r="GJ4" s="325"/>
      <c r="GK4" s="325"/>
      <c r="GL4" s="325"/>
      <c r="GM4" s="325"/>
      <c r="GN4" s="325"/>
      <c r="GO4" s="325"/>
      <c r="GP4" s="325"/>
      <c r="GQ4" s="325"/>
      <c r="GR4" s="325"/>
      <c r="GS4" s="325"/>
      <c r="GT4" s="325"/>
      <c r="GU4" s="325"/>
      <c r="GV4" s="325"/>
      <c r="GW4" s="325"/>
      <c r="GX4" s="325"/>
      <c r="GY4" s="325"/>
      <c r="GZ4" s="325"/>
      <c r="HA4" s="325"/>
      <c r="HB4" s="325"/>
      <c r="HC4" s="325"/>
      <c r="HD4" s="325"/>
      <c r="HE4" s="325"/>
      <c r="HF4" s="325"/>
      <c r="HG4" s="325"/>
      <c r="HH4" s="325"/>
      <c r="HI4" s="325"/>
      <c r="HJ4" s="325"/>
      <c r="HK4" s="325"/>
      <c r="HL4" s="325"/>
      <c r="HM4" s="325"/>
      <c r="HN4" s="325"/>
      <c r="HO4" s="325"/>
      <c r="HP4" s="325"/>
      <c r="HQ4" s="325"/>
      <c r="HR4" s="325"/>
      <c r="HS4" s="325"/>
      <c r="HT4" s="325"/>
      <c r="HU4" s="325"/>
      <c r="HV4" s="325"/>
      <c r="HW4" s="325"/>
      <c r="HX4" s="325"/>
      <c r="HY4" s="325"/>
      <c r="HZ4" s="325"/>
      <c r="IA4" s="325"/>
      <c r="IB4" s="325"/>
      <c r="IC4" s="325"/>
      <c r="ID4" s="325"/>
    </row>
    <row r="5" spans="1:238" s="327" customFormat="1">
      <c r="A5" s="325"/>
      <c r="B5" s="325"/>
      <c r="C5" s="325"/>
      <c r="D5" s="325"/>
      <c r="E5" s="325"/>
      <c r="F5" s="325"/>
      <c r="G5" s="325"/>
      <c r="H5" s="325"/>
      <c r="I5" s="195"/>
      <c r="J5" s="195" t="s">
        <v>0</v>
      </c>
      <c r="K5" s="326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325"/>
      <c r="AQ5" s="325"/>
      <c r="AR5" s="325"/>
      <c r="AS5" s="325"/>
      <c r="AT5" s="325"/>
      <c r="AU5" s="325"/>
      <c r="AV5" s="325"/>
      <c r="AW5" s="325"/>
      <c r="AX5" s="325"/>
      <c r="AY5" s="325"/>
      <c r="AZ5" s="325"/>
      <c r="BA5" s="325"/>
      <c r="BB5" s="325"/>
      <c r="BC5" s="325"/>
      <c r="BD5" s="325"/>
      <c r="BE5" s="325"/>
      <c r="BF5" s="325"/>
      <c r="BG5" s="325"/>
      <c r="BH5" s="325"/>
      <c r="BI5" s="325"/>
      <c r="BJ5" s="325"/>
      <c r="BK5" s="325"/>
      <c r="BL5" s="325"/>
      <c r="BM5" s="325"/>
      <c r="BN5" s="325"/>
      <c r="BO5" s="325"/>
      <c r="BP5" s="325"/>
      <c r="BQ5" s="325"/>
      <c r="BR5" s="325"/>
      <c r="BS5" s="325"/>
      <c r="BT5" s="325"/>
      <c r="BU5" s="325"/>
      <c r="BV5" s="325"/>
      <c r="BW5" s="325"/>
      <c r="BX5" s="325"/>
      <c r="BY5" s="325"/>
      <c r="BZ5" s="325"/>
      <c r="CA5" s="325"/>
      <c r="CB5" s="325"/>
      <c r="CC5" s="325"/>
      <c r="CD5" s="325"/>
      <c r="CE5" s="325"/>
      <c r="CF5" s="325"/>
      <c r="CG5" s="325"/>
      <c r="CH5" s="325"/>
      <c r="CI5" s="325"/>
      <c r="CJ5" s="325"/>
      <c r="CK5" s="325"/>
      <c r="CL5" s="325"/>
      <c r="CM5" s="325"/>
      <c r="CN5" s="325"/>
      <c r="CO5" s="325"/>
      <c r="CP5" s="325"/>
      <c r="CQ5" s="325"/>
      <c r="CR5" s="325"/>
      <c r="CS5" s="325"/>
      <c r="CT5" s="325"/>
      <c r="CU5" s="325"/>
      <c r="CV5" s="325"/>
      <c r="CW5" s="325"/>
      <c r="CX5" s="325"/>
      <c r="CY5" s="325"/>
      <c r="CZ5" s="325"/>
      <c r="DA5" s="325"/>
      <c r="DB5" s="325"/>
      <c r="DC5" s="325"/>
      <c r="DD5" s="325"/>
      <c r="DE5" s="325"/>
      <c r="DF5" s="325"/>
      <c r="DG5" s="325"/>
      <c r="DH5" s="325"/>
      <c r="DI5" s="325"/>
      <c r="DJ5" s="325"/>
      <c r="DK5" s="325"/>
      <c r="DL5" s="325"/>
      <c r="DM5" s="325"/>
      <c r="DN5" s="325"/>
      <c r="DO5" s="325"/>
      <c r="DP5" s="325"/>
      <c r="DQ5" s="325"/>
      <c r="DR5" s="325"/>
      <c r="DS5" s="325"/>
      <c r="DT5" s="325"/>
      <c r="DU5" s="325"/>
      <c r="DV5" s="325"/>
      <c r="DW5" s="325"/>
      <c r="DX5" s="325"/>
      <c r="DY5" s="325"/>
      <c r="DZ5" s="325"/>
      <c r="EA5" s="325"/>
      <c r="EB5" s="325"/>
      <c r="EC5" s="325"/>
      <c r="ED5" s="325"/>
      <c r="EE5" s="325"/>
      <c r="EF5" s="325"/>
      <c r="EG5" s="325"/>
      <c r="EH5" s="325"/>
      <c r="EI5" s="325"/>
      <c r="EJ5" s="325"/>
      <c r="EK5" s="325"/>
      <c r="EL5" s="325"/>
      <c r="EM5" s="325"/>
      <c r="EN5" s="325"/>
      <c r="EO5" s="325"/>
      <c r="EP5" s="325"/>
      <c r="EQ5" s="325"/>
      <c r="ER5" s="325"/>
      <c r="ES5" s="325"/>
      <c r="ET5" s="325"/>
      <c r="EU5" s="325"/>
      <c r="EV5" s="325"/>
      <c r="EW5" s="325"/>
      <c r="EX5" s="325"/>
      <c r="EY5" s="325"/>
      <c r="EZ5" s="325"/>
      <c r="FA5" s="325"/>
      <c r="FB5" s="325"/>
      <c r="FC5" s="325"/>
      <c r="FD5" s="325"/>
      <c r="FE5" s="325"/>
      <c r="FF5" s="325"/>
      <c r="FG5" s="325"/>
      <c r="FH5" s="325"/>
      <c r="FI5" s="325"/>
      <c r="FJ5" s="325"/>
      <c r="FK5" s="325"/>
      <c r="FL5" s="325"/>
      <c r="FM5" s="325"/>
      <c r="FN5" s="325"/>
      <c r="FO5" s="325"/>
      <c r="FP5" s="325"/>
      <c r="FQ5" s="325"/>
      <c r="FR5" s="325"/>
      <c r="FS5" s="325"/>
      <c r="FT5" s="325"/>
      <c r="FU5" s="325"/>
      <c r="FV5" s="325"/>
      <c r="FW5" s="325"/>
      <c r="FX5" s="325"/>
      <c r="FY5" s="325"/>
      <c r="FZ5" s="325"/>
      <c r="GA5" s="325"/>
      <c r="GB5" s="325"/>
      <c r="GC5" s="325"/>
      <c r="GD5" s="325"/>
      <c r="GE5" s="325"/>
      <c r="GF5" s="325"/>
      <c r="GG5" s="325"/>
      <c r="GH5" s="325"/>
      <c r="GI5" s="325"/>
      <c r="GJ5" s="325"/>
      <c r="GK5" s="325"/>
      <c r="GL5" s="325"/>
      <c r="GM5" s="325"/>
      <c r="GN5" s="325"/>
      <c r="GO5" s="325"/>
      <c r="GP5" s="325"/>
      <c r="GQ5" s="325"/>
      <c r="GR5" s="325"/>
      <c r="GS5" s="325"/>
      <c r="GT5" s="325"/>
      <c r="GU5" s="325"/>
      <c r="GV5" s="325"/>
      <c r="GW5" s="325"/>
      <c r="GX5" s="325"/>
      <c r="GY5" s="325"/>
      <c r="GZ5" s="325"/>
      <c r="HA5" s="325"/>
      <c r="HB5" s="325"/>
      <c r="HC5" s="325"/>
      <c r="HD5" s="325"/>
      <c r="HE5" s="325"/>
      <c r="HF5" s="325"/>
      <c r="HG5" s="325"/>
      <c r="HH5" s="325"/>
      <c r="HI5" s="325"/>
      <c r="HJ5" s="325"/>
      <c r="HK5" s="325"/>
      <c r="HL5" s="325"/>
      <c r="HM5" s="325"/>
      <c r="HN5" s="325"/>
      <c r="HO5" s="325"/>
      <c r="HP5" s="325"/>
      <c r="HQ5" s="325"/>
      <c r="HR5" s="325"/>
      <c r="HS5" s="325"/>
      <c r="HT5" s="325"/>
      <c r="HU5" s="325"/>
      <c r="HV5" s="325"/>
      <c r="HW5" s="325"/>
      <c r="HX5" s="325"/>
      <c r="HY5" s="325"/>
      <c r="HZ5" s="325"/>
      <c r="IA5" s="325"/>
      <c r="IB5" s="325"/>
      <c r="IC5" s="325"/>
      <c r="ID5" s="325"/>
    </row>
    <row r="6" spans="1:238" s="328" customFormat="1" ht="16.149999999999999" customHeight="1"/>
    <row r="7" spans="1:238" s="9" customFormat="1" ht="48.75" customHeight="1">
      <c r="A7" s="451" t="s">
        <v>1801</v>
      </c>
      <c r="B7" s="451"/>
      <c r="C7" s="451"/>
      <c r="D7" s="451"/>
      <c r="E7" s="451"/>
      <c r="F7" s="451"/>
      <c r="G7" s="451"/>
      <c r="H7" s="451"/>
      <c r="I7" s="451"/>
      <c r="J7" s="451"/>
      <c r="K7" s="329"/>
      <c r="L7" s="330"/>
    </row>
    <row r="8" spans="1:238" s="9" customFormat="1" ht="6.75" customHeight="1">
      <c r="A8" s="299"/>
      <c r="B8" s="299"/>
      <c r="C8" s="299"/>
      <c r="D8" s="299"/>
      <c r="E8" s="299"/>
      <c r="F8" s="299"/>
      <c r="G8" s="299"/>
      <c r="H8" s="299"/>
      <c r="I8" s="299"/>
      <c r="J8" s="299"/>
      <c r="K8" s="329"/>
    </row>
    <row r="9" spans="1:238" s="9" customFormat="1" ht="42" customHeight="1">
      <c r="A9" s="452" t="s">
        <v>1802</v>
      </c>
      <c r="B9" s="452"/>
      <c r="C9" s="452"/>
      <c r="D9" s="452"/>
      <c r="E9" s="452"/>
      <c r="F9" s="452"/>
      <c r="G9" s="452"/>
      <c r="H9" s="452"/>
      <c r="I9" s="452"/>
      <c r="J9" s="452"/>
      <c r="K9" s="329"/>
    </row>
    <row r="10" spans="1:238" s="21" customFormat="1" ht="5.25" customHeight="1"/>
    <row r="11" spans="1:238" s="9" customFormat="1" ht="45" customHeight="1">
      <c r="A11" s="462" t="s">
        <v>1</v>
      </c>
      <c r="B11" s="462"/>
      <c r="C11" s="462"/>
      <c r="D11" s="462"/>
      <c r="E11" s="462"/>
      <c r="F11" s="462"/>
      <c r="G11" s="462"/>
      <c r="H11" s="462"/>
      <c r="I11" s="462"/>
      <c r="J11" s="462"/>
    </row>
    <row r="12" spans="1:238" s="331" customFormat="1" ht="6" customHeight="1">
      <c r="K12" s="332"/>
    </row>
    <row r="13" spans="1:238" ht="50.1" customHeight="1">
      <c r="A13" s="474" t="s">
        <v>1567</v>
      </c>
      <c r="B13" s="474"/>
      <c r="C13" s="474" t="s">
        <v>1607</v>
      </c>
      <c r="D13" s="474"/>
      <c r="E13" s="474" t="s">
        <v>1566</v>
      </c>
      <c r="F13" s="474"/>
      <c r="G13" s="475" t="s">
        <v>1803</v>
      </c>
      <c r="H13" s="475" t="s">
        <v>1608</v>
      </c>
      <c r="I13" s="476" t="s">
        <v>1609</v>
      </c>
      <c r="J13" s="477"/>
    </row>
    <row r="14" spans="1:238" ht="50.1" customHeight="1">
      <c r="A14" s="336" t="s">
        <v>1574</v>
      </c>
      <c r="B14" s="336" t="s">
        <v>5</v>
      </c>
      <c r="C14" s="336" t="s">
        <v>6</v>
      </c>
      <c r="D14" s="336" t="s">
        <v>5</v>
      </c>
      <c r="E14" s="336" t="s">
        <v>6</v>
      </c>
      <c r="F14" s="336" t="s">
        <v>5</v>
      </c>
      <c r="G14" s="475"/>
      <c r="H14" s="475"/>
      <c r="I14" s="336" t="s">
        <v>1804</v>
      </c>
      <c r="J14" s="336" t="s">
        <v>1805</v>
      </c>
    </row>
    <row r="15" spans="1:238" s="338" customFormat="1" ht="13.5" customHeight="1">
      <c r="A15" s="224">
        <v>1</v>
      </c>
      <c r="B15" s="224" t="s">
        <v>121</v>
      </c>
      <c r="C15" s="224" t="s">
        <v>9</v>
      </c>
      <c r="D15" s="224" t="s">
        <v>10</v>
      </c>
      <c r="E15" s="224" t="s">
        <v>1610</v>
      </c>
      <c r="F15" s="224" t="s">
        <v>11</v>
      </c>
      <c r="G15" s="224" t="s">
        <v>12</v>
      </c>
      <c r="H15" s="224" t="s">
        <v>1611</v>
      </c>
      <c r="I15" s="224" t="s">
        <v>13</v>
      </c>
      <c r="J15" s="224" t="s">
        <v>13</v>
      </c>
      <c r="K15" s="337"/>
    </row>
    <row r="16" spans="1:238" s="342" customFormat="1" ht="30" customHeight="1">
      <c r="A16" s="339" t="s">
        <v>1806</v>
      </c>
      <c r="B16" s="340"/>
      <c r="C16" s="340"/>
      <c r="D16" s="340"/>
      <c r="E16" s="340"/>
      <c r="F16" s="340"/>
      <c r="G16" s="340"/>
      <c r="H16" s="340"/>
      <c r="I16" s="340"/>
      <c r="J16" s="340"/>
      <c r="K16" s="341"/>
    </row>
    <row r="17" spans="1:13" s="351" customFormat="1" ht="32.25" customHeight="1">
      <c r="A17" s="343">
        <v>76</v>
      </c>
      <c r="B17" s="344" t="s">
        <v>155</v>
      </c>
      <c r="C17" s="345" t="s">
        <v>1807</v>
      </c>
      <c r="D17" s="344" t="s">
        <v>1808</v>
      </c>
      <c r="E17" s="346" t="s">
        <v>1809</v>
      </c>
      <c r="F17" s="347" t="s">
        <v>1810</v>
      </c>
      <c r="G17" s="346" t="s">
        <v>1811</v>
      </c>
      <c r="H17" s="346" t="s">
        <v>1812</v>
      </c>
      <c r="I17" s="348">
        <v>975</v>
      </c>
      <c r="J17" s="348">
        <f>ROUND(I17*1.2,0)</f>
        <v>1170</v>
      </c>
      <c r="K17" s="349"/>
      <c r="L17" s="350"/>
      <c r="M17" s="350"/>
    </row>
    <row r="18" spans="1:13" s="351" customFormat="1" ht="32.25" customHeight="1">
      <c r="A18" s="343" t="s">
        <v>1813</v>
      </c>
      <c r="B18" s="344" t="s">
        <v>1814</v>
      </c>
      <c r="C18" s="345" t="s">
        <v>1815</v>
      </c>
      <c r="D18" s="344" t="s">
        <v>1816</v>
      </c>
      <c r="E18" s="346" t="s">
        <v>1809</v>
      </c>
      <c r="F18" s="347" t="s">
        <v>1810</v>
      </c>
      <c r="G18" s="346" t="s">
        <v>1811</v>
      </c>
      <c r="H18" s="346" t="s">
        <v>1817</v>
      </c>
      <c r="I18" s="348">
        <v>975</v>
      </c>
      <c r="J18" s="348">
        <f t="shared" ref="J18:J81" si="0">ROUND(I18*1.2,0)</f>
        <v>1170</v>
      </c>
      <c r="K18" s="349"/>
      <c r="L18" s="350"/>
      <c r="M18" s="350"/>
    </row>
    <row r="19" spans="1:13" s="351" customFormat="1" ht="32.25" customHeight="1">
      <c r="A19" s="343">
        <v>76</v>
      </c>
      <c r="B19" s="344" t="s">
        <v>155</v>
      </c>
      <c r="C19" s="345" t="s">
        <v>1807</v>
      </c>
      <c r="D19" s="344" t="s">
        <v>1808</v>
      </c>
      <c r="E19" s="346" t="s">
        <v>1809</v>
      </c>
      <c r="F19" s="347" t="s">
        <v>1810</v>
      </c>
      <c r="G19" s="346" t="s">
        <v>1811</v>
      </c>
      <c r="H19" s="346" t="s">
        <v>1818</v>
      </c>
      <c r="I19" s="348">
        <v>1583</v>
      </c>
      <c r="J19" s="348">
        <f t="shared" si="0"/>
        <v>1900</v>
      </c>
      <c r="K19" s="349"/>
      <c r="L19" s="350"/>
      <c r="M19" s="350"/>
    </row>
    <row r="20" spans="1:13" s="351" customFormat="1" ht="32.25" customHeight="1">
      <c r="A20" s="343" t="s">
        <v>1813</v>
      </c>
      <c r="B20" s="344" t="s">
        <v>1814</v>
      </c>
      <c r="C20" s="345" t="s">
        <v>1815</v>
      </c>
      <c r="D20" s="344" t="s">
        <v>1816</v>
      </c>
      <c r="E20" s="346" t="s">
        <v>1809</v>
      </c>
      <c r="F20" s="347" t="s">
        <v>1810</v>
      </c>
      <c r="G20" s="346" t="s">
        <v>1811</v>
      </c>
      <c r="H20" s="346" t="s">
        <v>1818</v>
      </c>
      <c r="I20" s="348">
        <v>1583</v>
      </c>
      <c r="J20" s="348">
        <f t="shared" si="0"/>
        <v>1900</v>
      </c>
      <c r="K20" s="349"/>
      <c r="L20" s="350"/>
      <c r="M20" s="350"/>
    </row>
    <row r="21" spans="1:13" s="351" customFormat="1" ht="32.25" customHeight="1">
      <c r="A21" s="343">
        <v>206</v>
      </c>
      <c r="B21" s="344" t="s">
        <v>1616</v>
      </c>
      <c r="C21" s="345" t="s">
        <v>1807</v>
      </c>
      <c r="D21" s="344" t="s">
        <v>1808</v>
      </c>
      <c r="E21" s="346" t="s">
        <v>1809</v>
      </c>
      <c r="F21" s="347" t="s">
        <v>1810</v>
      </c>
      <c r="G21" s="346" t="s">
        <v>1811</v>
      </c>
      <c r="H21" s="346" t="s">
        <v>1819</v>
      </c>
      <c r="I21" s="348">
        <v>975</v>
      </c>
      <c r="J21" s="348">
        <f t="shared" si="0"/>
        <v>1170</v>
      </c>
      <c r="K21" s="349"/>
      <c r="L21" s="350"/>
      <c r="M21" s="350"/>
    </row>
    <row r="22" spans="1:13" s="351" customFormat="1" ht="32.25" customHeight="1">
      <c r="A22" s="343">
        <v>206</v>
      </c>
      <c r="B22" s="344" t="s">
        <v>1616</v>
      </c>
      <c r="C22" s="345" t="s">
        <v>1815</v>
      </c>
      <c r="D22" s="344" t="s">
        <v>1816</v>
      </c>
      <c r="E22" s="346" t="s">
        <v>1809</v>
      </c>
      <c r="F22" s="347" t="s">
        <v>1810</v>
      </c>
      <c r="G22" s="346" t="s">
        <v>1811</v>
      </c>
      <c r="H22" s="346" t="s">
        <v>1820</v>
      </c>
      <c r="I22" s="348">
        <v>975</v>
      </c>
      <c r="J22" s="348">
        <f t="shared" si="0"/>
        <v>1170</v>
      </c>
      <c r="K22" s="349"/>
      <c r="L22" s="350"/>
      <c r="M22" s="350"/>
    </row>
    <row r="23" spans="1:13" s="351" customFormat="1" ht="30" customHeight="1">
      <c r="A23" s="339" t="s">
        <v>1821</v>
      </c>
      <c r="B23" s="340"/>
      <c r="C23" s="340"/>
      <c r="D23" s="340"/>
      <c r="E23" s="340"/>
      <c r="F23" s="340"/>
      <c r="G23" s="340"/>
      <c r="H23" s="340"/>
      <c r="I23" s="340"/>
      <c r="J23" s="340"/>
      <c r="K23" s="349"/>
      <c r="L23" s="350"/>
      <c r="M23" s="350"/>
    </row>
    <row r="24" spans="1:13" s="351" customFormat="1" ht="32.25" customHeight="1">
      <c r="A24" s="343" t="s">
        <v>121</v>
      </c>
      <c r="B24" s="352" t="s">
        <v>1822</v>
      </c>
      <c r="C24" s="345" t="s">
        <v>1823</v>
      </c>
      <c r="D24" s="344" t="s">
        <v>1824</v>
      </c>
      <c r="E24" s="346" t="s">
        <v>1766</v>
      </c>
      <c r="F24" s="347" t="s">
        <v>1825</v>
      </c>
      <c r="G24" s="346" t="s">
        <v>1811</v>
      </c>
      <c r="H24" s="346" t="s">
        <v>1826</v>
      </c>
      <c r="I24" s="348">
        <v>883</v>
      </c>
      <c r="J24" s="348">
        <f t="shared" si="0"/>
        <v>1060</v>
      </c>
      <c r="K24" s="349"/>
      <c r="L24" s="350"/>
      <c r="M24" s="350"/>
    </row>
    <row r="25" spans="1:13" s="351" customFormat="1" ht="32.25" customHeight="1">
      <c r="A25" s="343" t="s">
        <v>121</v>
      </c>
      <c r="B25" s="352" t="s">
        <v>1822</v>
      </c>
      <c r="C25" s="345" t="s">
        <v>1823</v>
      </c>
      <c r="D25" s="344" t="s">
        <v>1824</v>
      </c>
      <c r="E25" s="346" t="s">
        <v>1766</v>
      </c>
      <c r="F25" s="347" t="s">
        <v>1825</v>
      </c>
      <c r="G25" s="346" t="s">
        <v>1811</v>
      </c>
      <c r="H25" s="346" t="s">
        <v>1818</v>
      </c>
      <c r="I25" s="348">
        <v>927</v>
      </c>
      <c r="J25" s="348">
        <f t="shared" si="0"/>
        <v>1112</v>
      </c>
      <c r="K25" s="353"/>
      <c r="L25" s="350"/>
      <c r="M25" s="350"/>
    </row>
    <row r="26" spans="1:13" s="351" customFormat="1" ht="32.25" customHeight="1">
      <c r="A26" s="343" t="s">
        <v>1827</v>
      </c>
      <c r="B26" s="352" t="s">
        <v>1828</v>
      </c>
      <c r="C26" s="345" t="s">
        <v>1829</v>
      </c>
      <c r="D26" s="344" t="s">
        <v>1830</v>
      </c>
      <c r="E26" s="346" t="s">
        <v>1766</v>
      </c>
      <c r="F26" s="347" t="s">
        <v>1825</v>
      </c>
      <c r="G26" s="346" t="s">
        <v>1811</v>
      </c>
      <c r="H26" s="346" t="s">
        <v>1831</v>
      </c>
      <c r="I26" s="348">
        <v>784</v>
      </c>
      <c r="J26" s="348">
        <f t="shared" si="0"/>
        <v>941</v>
      </c>
      <c r="K26" s="353"/>
      <c r="L26" s="350"/>
      <c r="M26" s="350"/>
    </row>
    <row r="27" spans="1:13" s="351" customFormat="1" ht="32.25" customHeight="1">
      <c r="A27" s="343" t="s">
        <v>1827</v>
      </c>
      <c r="B27" s="352" t="s">
        <v>1828</v>
      </c>
      <c r="C27" s="345" t="s">
        <v>1829</v>
      </c>
      <c r="D27" s="344" t="s">
        <v>1830</v>
      </c>
      <c r="E27" s="346" t="s">
        <v>1766</v>
      </c>
      <c r="F27" s="347" t="s">
        <v>1825</v>
      </c>
      <c r="G27" s="346" t="s">
        <v>1811</v>
      </c>
      <c r="H27" s="346" t="s">
        <v>1818</v>
      </c>
      <c r="I27" s="348">
        <v>823</v>
      </c>
      <c r="J27" s="348">
        <f t="shared" si="0"/>
        <v>988</v>
      </c>
      <c r="K27" s="354"/>
      <c r="L27" s="350"/>
      <c r="M27" s="350"/>
    </row>
    <row r="28" spans="1:13" s="351" customFormat="1" ht="32.25" customHeight="1">
      <c r="A28" s="343" t="s">
        <v>1832</v>
      </c>
      <c r="B28" s="352" t="s">
        <v>170</v>
      </c>
      <c r="C28" s="345" t="s">
        <v>1833</v>
      </c>
      <c r="D28" s="344" t="s">
        <v>1834</v>
      </c>
      <c r="E28" s="346" t="s">
        <v>1766</v>
      </c>
      <c r="F28" s="347" t="s">
        <v>1825</v>
      </c>
      <c r="G28" s="346" t="s">
        <v>1811</v>
      </c>
      <c r="H28" s="346" t="s">
        <v>1835</v>
      </c>
      <c r="I28" s="348">
        <v>797</v>
      </c>
      <c r="J28" s="348">
        <f t="shared" si="0"/>
        <v>956</v>
      </c>
      <c r="K28" s="354"/>
      <c r="L28" s="350"/>
      <c r="M28" s="350"/>
    </row>
    <row r="29" spans="1:13" s="351" customFormat="1" ht="32.25" customHeight="1">
      <c r="A29" s="343" t="s">
        <v>1832</v>
      </c>
      <c r="B29" s="352" t="s">
        <v>170</v>
      </c>
      <c r="C29" s="345" t="s">
        <v>1833</v>
      </c>
      <c r="D29" s="344" t="s">
        <v>1834</v>
      </c>
      <c r="E29" s="346" t="s">
        <v>1766</v>
      </c>
      <c r="F29" s="347" t="s">
        <v>1825</v>
      </c>
      <c r="G29" s="346" t="s">
        <v>1811</v>
      </c>
      <c r="H29" s="346" t="s">
        <v>1818</v>
      </c>
      <c r="I29" s="348">
        <v>837</v>
      </c>
      <c r="J29" s="348">
        <f t="shared" si="0"/>
        <v>1004</v>
      </c>
      <c r="K29" s="354"/>
      <c r="L29" s="350"/>
      <c r="M29" s="350"/>
    </row>
    <row r="30" spans="1:13" s="351" customFormat="1" ht="32.25" customHeight="1">
      <c r="A30" s="343" t="s">
        <v>1836</v>
      </c>
      <c r="B30" s="352" t="s">
        <v>171</v>
      </c>
      <c r="C30" s="345" t="s">
        <v>1837</v>
      </c>
      <c r="D30" s="344" t="s">
        <v>1838</v>
      </c>
      <c r="E30" s="346" t="s">
        <v>1766</v>
      </c>
      <c r="F30" s="347" t="s">
        <v>1825</v>
      </c>
      <c r="G30" s="346" t="s">
        <v>1811</v>
      </c>
      <c r="H30" s="346" t="s">
        <v>1835</v>
      </c>
      <c r="I30" s="348">
        <v>828</v>
      </c>
      <c r="J30" s="348">
        <f t="shared" si="0"/>
        <v>994</v>
      </c>
      <c r="K30" s="354"/>
      <c r="L30" s="350"/>
      <c r="M30" s="350"/>
    </row>
    <row r="31" spans="1:13" s="351" customFormat="1" ht="32.25" customHeight="1">
      <c r="A31" s="343" t="s">
        <v>1836</v>
      </c>
      <c r="B31" s="352" t="s">
        <v>171</v>
      </c>
      <c r="C31" s="345" t="s">
        <v>1837</v>
      </c>
      <c r="D31" s="344" t="s">
        <v>1838</v>
      </c>
      <c r="E31" s="346" t="s">
        <v>1766</v>
      </c>
      <c r="F31" s="347" t="s">
        <v>1825</v>
      </c>
      <c r="G31" s="346" t="s">
        <v>1811</v>
      </c>
      <c r="H31" s="346" t="s">
        <v>1818</v>
      </c>
      <c r="I31" s="348">
        <v>869</v>
      </c>
      <c r="J31" s="348">
        <f t="shared" si="0"/>
        <v>1043</v>
      </c>
      <c r="K31" s="353"/>
      <c r="L31" s="350"/>
      <c r="M31" s="350"/>
    </row>
    <row r="32" spans="1:13" s="351" customFormat="1" ht="32.25" customHeight="1">
      <c r="A32" s="343" t="s">
        <v>1839</v>
      </c>
      <c r="B32" s="352" t="s">
        <v>172</v>
      </c>
      <c r="C32" s="345" t="s">
        <v>1840</v>
      </c>
      <c r="D32" s="344" t="s">
        <v>1841</v>
      </c>
      <c r="E32" s="346" t="s">
        <v>1766</v>
      </c>
      <c r="F32" s="347" t="s">
        <v>1825</v>
      </c>
      <c r="G32" s="346" t="s">
        <v>1811</v>
      </c>
      <c r="H32" s="346" t="s">
        <v>1835</v>
      </c>
      <c r="I32" s="348">
        <v>787</v>
      </c>
      <c r="J32" s="348">
        <f t="shared" si="0"/>
        <v>944</v>
      </c>
      <c r="K32" s="353"/>
      <c r="L32" s="350"/>
      <c r="M32" s="350"/>
    </row>
    <row r="33" spans="1:13" s="351" customFormat="1" ht="32.25" customHeight="1">
      <c r="A33" s="343" t="s">
        <v>1839</v>
      </c>
      <c r="B33" s="352" t="s">
        <v>172</v>
      </c>
      <c r="C33" s="345" t="s">
        <v>1840</v>
      </c>
      <c r="D33" s="344" t="s">
        <v>1841</v>
      </c>
      <c r="E33" s="346" t="s">
        <v>1766</v>
      </c>
      <c r="F33" s="347" t="s">
        <v>1825</v>
      </c>
      <c r="G33" s="346" t="s">
        <v>1811</v>
      </c>
      <c r="H33" s="346" t="s">
        <v>1818</v>
      </c>
      <c r="I33" s="348">
        <v>826</v>
      </c>
      <c r="J33" s="348">
        <f t="shared" si="0"/>
        <v>991</v>
      </c>
      <c r="K33" s="349"/>
      <c r="L33" s="350"/>
      <c r="M33" s="350"/>
    </row>
    <row r="34" spans="1:13" s="351" customFormat="1" ht="32.25" customHeight="1">
      <c r="A34" s="343">
        <v>84</v>
      </c>
      <c r="B34" s="352" t="s">
        <v>1842</v>
      </c>
      <c r="C34" s="345" t="s">
        <v>1843</v>
      </c>
      <c r="D34" s="344" t="s">
        <v>1844</v>
      </c>
      <c r="E34" s="346" t="s">
        <v>1766</v>
      </c>
      <c r="F34" s="347" t="s">
        <v>1825</v>
      </c>
      <c r="G34" s="346" t="s">
        <v>1811</v>
      </c>
      <c r="H34" s="346" t="s">
        <v>1835</v>
      </c>
      <c r="I34" s="348">
        <v>797</v>
      </c>
      <c r="J34" s="348">
        <f t="shared" si="0"/>
        <v>956</v>
      </c>
      <c r="K34" s="349"/>
      <c r="L34" s="350"/>
      <c r="M34" s="350"/>
    </row>
    <row r="35" spans="1:13" s="351" customFormat="1" ht="32.25" customHeight="1">
      <c r="A35" s="343">
        <v>84</v>
      </c>
      <c r="B35" s="352" t="s">
        <v>1842</v>
      </c>
      <c r="C35" s="345" t="s">
        <v>1843</v>
      </c>
      <c r="D35" s="344" t="s">
        <v>1844</v>
      </c>
      <c r="E35" s="346" t="s">
        <v>1766</v>
      </c>
      <c r="F35" s="347" t="s">
        <v>1825</v>
      </c>
      <c r="G35" s="346" t="s">
        <v>1811</v>
      </c>
      <c r="H35" s="346" t="s">
        <v>1818</v>
      </c>
      <c r="I35" s="348">
        <v>837</v>
      </c>
      <c r="J35" s="348">
        <f t="shared" si="0"/>
        <v>1004</v>
      </c>
      <c r="K35" s="349"/>
      <c r="L35" s="350"/>
      <c r="M35" s="350"/>
    </row>
    <row r="36" spans="1:13" s="351" customFormat="1" ht="32.25" customHeight="1">
      <c r="A36" s="343">
        <v>90</v>
      </c>
      <c r="B36" s="352" t="s">
        <v>1845</v>
      </c>
      <c r="C36" s="345" t="s">
        <v>1846</v>
      </c>
      <c r="D36" s="344" t="s">
        <v>1847</v>
      </c>
      <c r="E36" s="346" t="s">
        <v>1766</v>
      </c>
      <c r="F36" s="347" t="s">
        <v>1825</v>
      </c>
      <c r="G36" s="346" t="s">
        <v>1811</v>
      </c>
      <c r="H36" s="346" t="s">
        <v>1835</v>
      </c>
      <c r="I36" s="348">
        <v>797</v>
      </c>
      <c r="J36" s="348">
        <f t="shared" si="0"/>
        <v>956</v>
      </c>
      <c r="K36" s="349"/>
      <c r="L36" s="350"/>
      <c r="M36" s="350"/>
    </row>
    <row r="37" spans="1:13" s="356" customFormat="1" ht="32.25" customHeight="1">
      <c r="A37" s="343">
        <v>90</v>
      </c>
      <c r="B37" s="352" t="s">
        <v>1845</v>
      </c>
      <c r="C37" s="345" t="s">
        <v>1846</v>
      </c>
      <c r="D37" s="344" t="s">
        <v>1847</v>
      </c>
      <c r="E37" s="346" t="s">
        <v>1766</v>
      </c>
      <c r="F37" s="347" t="s">
        <v>1825</v>
      </c>
      <c r="G37" s="346" t="s">
        <v>1811</v>
      </c>
      <c r="H37" s="346" t="s">
        <v>1818</v>
      </c>
      <c r="I37" s="348">
        <v>837</v>
      </c>
      <c r="J37" s="348">
        <f t="shared" si="0"/>
        <v>1004</v>
      </c>
      <c r="K37" s="355"/>
      <c r="L37" s="350"/>
      <c r="M37" s="350"/>
    </row>
    <row r="38" spans="1:13" s="356" customFormat="1" ht="32.25" customHeight="1">
      <c r="A38" s="343">
        <v>28</v>
      </c>
      <c r="B38" s="357" t="s">
        <v>1848</v>
      </c>
      <c r="C38" s="345" t="s">
        <v>1849</v>
      </c>
      <c r="D38" s="344" t="s">
        <v>1850</v>
      </c>
      <c r="E38" s="346" t="s">
        <v>1766</v>
      </c>
      <c r="F38" s="347" t="s">
        <v>1825</v>
      </c>
      <c r="G38" s="346" t="s">
        <v>1811</v>
      </c>
      <c r="H38" s="346" t="s">
        <v>1835</v>
      </c>
      <c r="I38" s="348">
        <v>892</v>
      </c>
      <c r="J38" s="348">
        <f t="shared" si="0"/>
        <v>1070</v>
      </c>
      <c r="K38" s="355"/>
      <c r="L38" s="350"/>
      <c r="M38" s="350"/>
    </row>
    <row r="39" spans="1:13" s="351" customFormat="1" ht="32.25" customHeight="1">
      <c r="A39" s="343">
        <v>28</v>
      </c>
      <c r="B39" s="357" t="s">
        <v>1848</v>
      </c>
      <c r="C39" s="345" t="s">
        <v>1849</v>
      </c>
      <c r="D39" s="344" t="s">
        <v>1850</v>
      </c>
      <c r="E39" s="346" t="s">
        <v>1766</v>
      </c>
      <c r="F39" s="347" t="s">
        <v>1825</v>
      </c>
      <c r="G39" s="346" t="s">
        <v>1811</v>
      </c>
      <c r="H39" s="346" t="s">
        <v>1818</v>
      </c>
      <c r="I39" s="348">
        <v>937</v>
      </c>
      <c r="J39" s="348">
        <f t="shared" si="0"/>
        <v>1124</v>
      </c>
      <c r="K39" s="349"/>
      <c r="L39" s="350"/>
      <c r="M39" s="350"/>
    </row>
    <row r="40" spans="1:13" s="351" customFormat="1" ht="65.099999999999994" customHeight="1">
      <c r="A40" s="343">
        <v>76</v>
      </c>
      <c r="B40" s="344" t="s">
        <v>155</v>
      </c>
      <c r="C40" s="358" t="s">
        <v>1851</v>
      </c>
      <c r="D40" s="359" t="s">
        <v>1852</v>
      </c>
      <c r="E40" s="346" t="s">
        <v>1766</v>
      </c>
      <c r="F40" s="347" t="s">
        <v>1825</v>
      </c>
      <c r="G40" s="346" t="s">
        <v>1811</v>
      </c>
      <c r="H40" s="346" t="s">
        <v>1853</v>
      </c>
      <c r="I40" s="348">
        <v>266</v>
      </c>
      <c r="J40" s="348">
        <f t="shared" si="0"/>
        <v>319</v>
      </c>
      <c r="K40" s="349"/>
      <c r="L40" s="350"/>
      <c r="M40" s="350"/>
    </row>
    <row r="41" spans="1:13" s="351" customFormat="1" ht="65.099999999999994" customHeight="1">
      <c r="A41" s="343">
        <v>76</v>
      </c>
      <c r="B41" s="344" t="s">
        <v>155</v>
      </c>
      <c r="C41" s="358" t="s">
        <v>1851</v>
      </c>
      <c r="D41" s="359" t="s">
        <v>1852</v>
      </c>
      <c r="E41" s="346" t="s">
        <v>1766</v>
      </c>
      <c r="F41" s="347" t="s">
        <v>1825</v>
      </c>
      <c r="G41" s="346" t="s">
        <v>1811</v>
      </c>
      <c r="H41" s="346" t="s">
        <v>1818</v>
      </c>
      <c r="I41" s="348">
        <v>279</v>
      </c>
      <c r="J41" s="348">
        <f t="shared" si="0"/>
        <v>335</v>
      </c>
      <c r="K41" s="349"/>
      <c r="L41" s="350"/>
      <c r="M41" s="350"/>
    </row>
    <row r="42" spans="1:13" s="351" customFormat="1" ht="65.099999999999994" customHeight="1">
      <c r="A42" s="343">
        <v>76</v>
      </c>
      <c r="B42" s="344" t="s">
        <v>155</v>
      </c>
      <c r="C42" s="358" t="s">
        <v>1854</v>
      </c>
      <c r="D42" s="359" t="s">
        <v>1855</v>
      </c>
      <c r="E42" s="346" t="s">
        <v>1766</v>
      </c>
      <c r="F42" s="347" t="s">
        <v>1825</v>
      </c>
      <c r="G42" s="346" t="s">
        <v>1811</v>
      </c>
      <c r="H42" s="346" t="s">
        <v>1853</v>
      </c>
      <c r="I42" s="348">
        <v>109</v>
      </c>
      <c r="J42" s="348">
        <f t="shared" si="0"/>
        <v>131</v>
      </c>
      <c r="K42" s="349"/>
      <c r="L42" s="350"/>
      <c r="M42" s="350"/>
    </row>
    <row r="43" spans="1:13" s="351" customFormat="1" ht="65.099999999999994" customHeight="1">
      <c r="A43" s="343">
        <v>76</v>
      </c>
      <c r="B43" s="344" t="s">
        <v>155</v>
      </c>
      <c r="C43" s="358" t="s">
        <v>1854</v>
      </c>
      <c r="D43" s="359" t="s">
        <v>1855</v>
      </c>
      <c r="E43" s="346" t="s">
        <v>1766</v>
      </c>
      <c r="F43" s="347" t="s">
        <v>1825</v>
      </c>
      <c r="G43" s="346" t="s">
        <v>1811</v>
      </c>
      <c r="H43" s="346" t="s">
        <v>1818</v>
      </c>
      <c r="I43" s="348">
        <v>114</v>
      </c>
      <c r="J43" s="348">
        <f t="shared" si="0"/>
        <v>137</v>
      </c>
      <c r="K43" s="349"/>
      <c r="L43" s="350"/>
      <c r="M43" s="350"/>
    </row>
    <row r="44" spans="1:13" s="351" customFormat="1" ht="78.75">
      <c r="A44" s="343" t="s">
        <v>1856</v>
      </c>
      <c r="B44" s="344" t="s">
        <v>1857</v>
      </c>
      <c r="C44" s="358" t="s">
        <v>1851</v>
      </c>
      <c r="D44" s="359" t="s">
        <v>1852</v>
      </c>
      <c r="E44" s="346" t="s">
        <v>1766</v>
      </c>
      <c r="F44" s="347" t="s">
        <v>1825</v>
      </c>
      <c r="G44" s="346" t="s">
        <v>1811</v>
      </c>
      <c r="H44" s="346" t="s">
        <v>1858</v>
      </c>
      <c r="I44" s="348">
        <v>266</v>
      </c>
      <c r="J44" s="348">
        <f t="shared" si="0"/>
        <v>319</v>
      </c>
      <c r="K44" s="349"/>
      <c r="L44" s="350"/>
      <c r="M44" s="350"/>
    </row>
    <row r="45" spans="1:13" s="351" customFormat="1" ht="63">
      <c r="A45" s="343" t="s">
        <v>1856</v>
      </c>
      <c r="B45" s="344" t="s">
        <v>1857</v>
      </c>
      <c r="C45" s="358" t="s">
        <v>1854</v>
      </c>
      <c r="D45" s="359" t="s">
        <v>1855</v>
      </c>
      <c r="E45" s="346" t="s">
        <v>1766</v>
      </c>
      <c r="F45" s="347" t="s">
        <v>1825</v>
      </c>
      <c r="G45" s="346" t="s">
        <v>1811</v>
      </c>
      <c r="H45" s="346" t="s">
        <v>1858</v>
      </c>
      <c r="I45" s="348">
        <v>109</v>
      </c>
      <c r="J45" s="348">
        <f t="shared" si="0"/>
        <v>131</v>
      </c>
      <c r="K45" s="349"/>
      <c r="L45" s="350"/>
      <c r="M45" s="350"/>
    </row>
    <row r="46" spans="1:13" s="351" customFormat="1" ht="78.75">
      <c r="A46" s="343" t="s">
        <v>1813</v>
      </c>
      <c r="B46" s="344" t="s">
        <v>1814</v>
      </c>
      <c r="C46" s="358" t="s">
        <v>1851</v>
      </c>
      <c r="D46" s="359" t="s">
        <v>1859</v>
      </c>
      <c r="E46" s="346" t="s">
        <v>1766</v>
      </c>
      <c r="F46" s="347" t="s">
        <v>1825</v>
      </c>
      <c r="G46" s="346" t="s">
        <v>1811</v>
      </c>
      <c r="H46" s="346" t="s">
        <v>1817</v>
      </c>
      <c r="I46" s="348">
        <v>266</v>
      </c>
      <c r="J46" s="348">
        <f t="shared" si="0"/>
        <v>319</v>
      </c>
      <c r="K46" s="349"/>
      <c r="L46" s="350"/>
      <c r="M46" s="350"/>
    </row>
    <row r="47" spans="1:13" s="342" customFormat="1" ht="78.75">
      <c r="A47" s="343" t="s">
        <v>1813</v>
      </c>
      <c r="B47" s="344" t="s">
        <v>1814</v>
      </c>
      <c r="C47" s="358" t="s">
        <v>1851</v>
      </c>
      <c r="D47" s="359" t="s">
        <v>1859</v>
      </c>
      <c r="E47" s="346" t="s">
        <v>1766</v>
      </c>
      <c r="F47" s="347" t="s">
        <v>1825</v>
      </c>
      <c r="G47" s="346" t="s">
        <v>1811</v>
      </c>
      <c r="H47" s="346" t="s">
        <v>1818</v>
      </c>
      <c r="I47" s="348">
        <v>279</v>
      </c>
      <c r="J47" s="348">
        <f t="shared" si="0"/>
        <v>335</v>
      </c>
      <c r="K47" s="341"/>
      <c r="L47" s="350"/>
      <c r="M47" s="350"/>
    </row>
    <row r="48" spans="1:13" s="356" customFormat="1" ht="63">
      <c r="A48" s="343" t="s">
        <v>1813</v>
      </c>
      <c r="B48" s="344" t="s">
        <v>1814</v>
      </c>
      <c r="C48" s="358" t="s">
        <v>1854</v>
      </c>
      <c r="D48" s="359" t="s">
        <v>1860</v>
      </c>
      <c r="E48" s="346" t="s">
        <v>1766</v>
      </c>
      <c r="F48" s="347" t="s">
        <v>1825</v>
      </c>
      <c r="G48" s="346" t="s">
        <v>1811</v>
      </c>
      <c r="H48" s="346" t="s">
        <v>1817</v>
      </c>
      <c r="I48" s="348">
        <v>109</v>
      </c>
      <c r="J48" s="348">
        <f t="shared" si="0"/>
        <v>131</v>
      </c>
      <c r="K48" s="355"/>
      <c r="L48" s="350"/>
      <c r="M48" s="350"/>
    </row>
    <row r="49" spans="1:238" s="356" customFormat="1" ht="63">
      <c r="A49" s="343" t="s">
        <v>1813</v>
      </c>
      <c r="B49" s="344" t="s">
        <v>1814</v>
      </c>
      <c r="C49" s="358" t="s">
        <v>1854</v>
      </c>
      <c r="D49" s="359" t="s">
        <v>1860</v>
      </c>
      <c r="E49" s="346" t="s">
        <v>1766</v>
      </c>
      <c r="F49" s="347" t="s">
        <v>1825</v>
      </c>
      <c r="G49" s="346" t="s">
        <v>1811</v>
      </c>
      <c r="H49" s="346" t="s">
        <v>1818</v>
      </c>
      <c r="I49" s="348">
        <v>114</v>
      </c>
      <c r="J49" s="348">
        <f t="shared" si="0"/>
        <v>137</v>
      </c>
      <c r="K49" s="355"/>
      <c r="L49" s="350"/>
      <c r="M49" s="350"/>
    </row>
    <row r="50" spans="1:238" s="356" customFormat="1" ht="31.5">
      <c r="A50" s="343">
        <v>76</v>
      </c>
      <c r="B50" s="344" t="s">
        <v>155</v>
      </c>
      <c r="C50" s="345" t="s">
        <v>1807</v>
      </c>
      <c r="D50" s="344" t="s">
        <v>1808</v>
      </c>
      <c r="E50" s="346" t="s">
        <v>1766</v>
      </c>
      <c r="F50" s="347" t="s">
        <v>1825</v>
      </c>
      <c r="G50" s="346" t="s">
        <v>1811</v>
      </c>
      <c r="H50" s="346" t="s">
        <v>1812</v>
      </c>
      <c r="I50" s="348">
        <v>799</v>
      </c>
      <c r="J50" s="348">
        <f t="shared" si="0"/>
        <v>959</v>
      </c>
      <c r="K50" s="355"/>
      <c r="L50" s="350"/>
      <c r="M50" s="350"/>
    </row>
    <row r="51" spans="1:238" s="356" customFormat="1" ht="31.5">
      <c r="A51" s="343">
        <v>76</v>
      </c>
      <c r="B51" s="344" t="s">
        <v>155</v>
      </c>
      <c r="C51" s="345" t="s">
        <v>1807</v>
      </c>
      <c r="D51" s="344" t="s">
        <v>1808</v>
      </c>
      <c r="E51" s="346" t="s">
        <v>1766</v>
      </c>
      <c r="F51" s="347" t="s">
        <v>1825</v>
      </c>
      <c r="G51" s="346" t="s">
        <v>1811</v>
      </c>
      <c r="H51" s="346" t="s">
        <v>1818</v>
      </c>
      <c r="I51" s="348">
        <v>839</v>
      </c>
      <c r="J51" s="348">
        <f t="shared" si="0"/>
        <v>1007</v>
      </c>
      <c r="K51" s="355"/>
      <c r="L51" s="350"/>
      <c r="M51" s="350"/>
    </row>
    <row r="52" spans="1:238" s="356" customFormat="1" ht="32.1" customHeight="1">
      <c r="A52" s="343" t="s">
        <v>1813</v>
      </c>
      <c r="B52" s="344" t="s">
        <v>1814</v>
      </c>
      <c r="C52" s="345" t="s">
        <v>1815</v>
      </c>
      <c r="D52" s="344" t="s">
        <v>1816</v>
      </c>
      <c r="E52" s="346" t="s">
        <v>1766</v>
      </c>
      <c r="F52" s="347" t="s">
        <v>1825</v>
      </c>
      <c r="G52" s="346" t="s">
        <v>1811</v>
      </c>
      <c r="H52" s="346" t="s">
        <v>1817</v>
      </c>
      <c r="I52" s="348">
        <v>799</v>
      </c>
      <c r="J52" s="348">
        <f t="shared" si="0"/>
        <v>959</v>
      </c>
      <c r="K52" s="355"/>
      <c r="L52" s="350"/>
      <c r="M52" s="350"/>
    </row>
    <row r="53" spans="1:238" s="356" customFormat="1" ht="32.1" customHeight="1">
      <c r="A53" s="343" t="s">
        <v>1813</v>
      </c>
      <c r="B53" s="344" t="s">
        <v>1814</v>
      </c>
      <c r="C53" s="345" t="s">
        <v>1815</v>
      </c>
      <c r="D53" s="344" t="s">
        <v>1816</v>
      </c>
      <c r="E53" s="346" t="s">
        <v>1766</v>
      </c>
      <c r="F53" s="347" t="s">
        <v>1825</v>
      </c>
      <c r="G53" s="346" t="s">
        <v>1811</v>
      </c>
      <c r="H53" s="346" t="s">
        <v>1818</v>
      </c>
      <c r="I53" s="348">
        <v>839</v>
      </c>
      <c r="J53" s="348">
        <f t="shared" si="0"/>
        <v>1007</v>
      </c>
      <c r="K53" s="355"/>
      <c r="L53" s="350"/>
      <c r="M53" s="350"/>
    </row>
    <row r="54" spans="1:238" s="356" customFormat="1" ht="30" customHeight="1">
      <c r="A54" s="339" t="s">
        <v>1861</v>
      </c>
      <c r="B54" s="340"/>
      <c r="C54" s="340"/>
      <c r="D54" s="340"/>
      <c r="E54" s="340"/>
      <c r="F54" s="340"/>
      <c r="G54" s="340"/>
      <c r="H54" s="340"/>
      <c r="I54" s="340"/>
      <c r="J54" s="340"/>
      <c r="K54" s="355"/>
      <c r="L54" s="350"/>
      <c r="M54" s="350"/>
    </row>
    <row r="55" spans="1:238" s="356" customFormat="1" ht="31.5">
      <c r="A55" s="343" t="s">
        <v>121</v>
      </c>
      <c r="B55" s="352" t="s">
        <v>1822</v>
      </c>
      <c r="C55" s="345" t="s">
        <v>1823</v>
      </c>
      <c r="D55" s="344" t="s">
        <v>1824</v>
      </c>
      <c r="E55" s="346" t="s">
        <v>1809</v>
      </c>
      <c r="F55" s="347" t="s">
        <v>1810</v>
      </c>
      <c r="G55" s="346" t="s">
        <v>1811</v>
      </c>
      <c r="H55" s="346" t="s">
        <v>1826</v>
      </c>
      <c r="I55" s="348">
        <v>3103</v>
      </c>
      <c r="J55" s="348">
        <f t="shared" si="0"/>
        <v>3724</v>
      </c>
      <c r="K55" s="355"/>
      <c r="L55" s="350"/>
      <c r="M55" s="350"/>
    </row>
    <row r="56" spans="1:238" s="356" customFormat="1" ht="31.5">
      <c r="A56" s="343" t="s">
        <v>121</v>
      </c>
      <c r="B56" s="352" t="s">
        <v>1822</v>
      </c>
      <c r="C56" s="345" t="s">
        <v>1823</v>
      </c>
      <c r="D56" s="344" t="s">
        <v>1824</v>
      </c>
      <c r="E56" s="346" t="s">
        <v>1809</v>
      </c>
      <c r="F56" s="347" t="s">
        <v>1810</v>
      </c>
      <c r="G56" s="346" t="s">
        <v>1811</v>
      </c>
      <c r="H56" s="346" t="s">
        <v>1818</v>
      </c>
      <c r="I56" s="348">
        <v>3711</v>
      </c>
      <c r="J56" s="348">
        <f t="shared" si="0"/>
        <v>4453</v>
      </c>
      <c r="K56" s="355"/>
      <c r="L56" s="350"/>
    </row>
    <row r="57" spans="1:238" s="356" customFormat="1" ht="65.099999999999994" customHeight="1">
      <c r="A57" s="343" t="s">
        <v>121</v>
      </c>
      <c r="B57" s="352" t="s">
        <v>1862</v>
      </c>
      <c r="C57" s="345" t="s">
        <v>1863</v>
      </c>
      <c r="D57" s="344" t="s">
        <v>1864</v>
      </c>
      <c r="E57" s="346" t="s">
        <v>1809</v>
      </c>
      <c r="F57" s="347" t="s">
        <v>1810</v>
      </c>
      <c r="G57" s="346" t="s">
        <v>1811</v>
      </c>
      <c r="H57" s="346" t="s">
        <v>1865</v>
      </c>
      <c r="I57" s="348">
        <v>196</v>
      </c>
      <c r="J57" s="348">
        <f t="shared" si="0"/>
        <v>235</v>
      </c>
      <c r="K57" s="355"/>
      <c r="L57" s="350"/>
    </row>
    <row r="58" spans="1:238" s="361" customFormat="1" ht="31.5" customHeight="1">
      <c r="A58" s="343" t="s">
        <v>1866</v>
      </c>
      <c r="B58" s="352" t="s">
        <v>1867</v>
      </c>
      <c r="C58" s="345" t="s">
        <v>1823</v>
      </c>
      <c r="D58" s="344" t="s">
        <v>1824</v>
      </c>
      <c r="E58" s="346" t="s">
        <v>1809</v>
      </c>
      <c r="F58" s="347" t="s">
        <v>1810</v>
      </c>
      <c r="G58" s="346" t="s">
        <v>1811</v>
      </c>
      <c r="H58" s="346" t="s">
        <v>1868</v>
      </c>
      <c r="I58" s="348">
        <v>3103</v>
      </c>
      <c r="J58" s="348">
        <f t="shared" si="0"/>
        <v>3724</v>
      </c>
      <c r="K58" s="355"/>
      <c r="L58" s="350"/>
      <c r="M58" s="360"/>
      <c r="N58" s="360"/>
      <c r="O58" s="360"/>
      <c r="P58" s="360"/>
      <c r="Q58" s="360"/>
      <c r="R58" s="360"/>
      <c r="S58" s="360"/>
      <c r="T58" s="360"/>
      <c r="U58" s="360"/>
      <c r="V58" s="360"/>
      <c r="W58" s="360"/>
      <c r="X58" s="360"/>
      <c r="Y58" s="360"/>
      <c r="Z58" s="360"/>
      <c r="AA58" s="360"/>
      <c r="AB58" s="360"/>
      <c r="AC58" s="360"/>
      <c r="AD58" s="360"/>
      <c r="AE58" s="360"/>
      <c r="AF58" s="360"/>
      <c r="AG58" s="360"/>
      <c r="AH58" s="360"/>
      <c r="AI58" s="360"/>
      <c r="AJ58" s="360"/>
      <c r="AK58" s="360"/>
      <c r="AL58" s="360"/>
      <c r="AM58" s="360"/>
      <c r="AN58" s="360"/>
      <c r="AO58" s="360"/>
      <c r="AP58" s="360"/>
      <c r="AQ58" s="360"/>
      <c r="AR58" s="360"/>
      <c r="AS58" s="360"/>
      <c r="AT58" s="360"/>
      <c r="AU58" s="360"/>
      <c r="AV58" s="360"/>
      <c r="AW58" s="360"/>
      <c r="AX58" s="360"/>
      <c r="AY58" s="360"/>
      <c r="AZ58" s="360"/>
      <c r="BA58" s="360"/>
      <c r="BB58" s="360"/>
      <c r="BC58" s="360"/>
      <c r="BD58" s="360"/>
      <c r="BE58" s="360"/>
      <c r="BF58" s="360"/>
      <c r="BG58" s="360"/>
      <c r="BH58" s="360"/>
      <c r="BI58" s="360"/>
      <c r="BJ58" s="360"/>
      <c r="BK58" s="360"/>
      <c r="BL58" s="360"/>
      <c r="BM58" s="360"/>
      <c r="BN58" s="360"/>
      <c r="BO58" s="360"/>
      <c r="BP58" s="360"/>
      <c r="BQ58" s="360"/>
      <c r="BR58" s="360"/>
      <c r="BS58" s="360"/>
      <c r="BT58" s="360"/>
      <c r="BU58" s="360"/>
      <c r="BV58" s="360"/>
      <c r="BW58" s="360"/>
      <c r="BX58" s="360"/>
      <c r="BY58" s="360"/>
      <c r="BZ58" s="360"/>
      <c r="CA58" s="360"/>
      <c r="CB58" s="360"/>
      <c r="CC58" s="360"/>
      <c r="CD58" s="360"/>
      <c r="CE58" s="360"/>
      <c r="CF58" s="360"/>
      <c r="CG58" s="360"/>
      <c r="CH58" s="360"/>
      <c r="CI58" s="360"/>
      <c r="CJ58" s="360"/>
      <c r="CK58" s="360"/>
      <c r="CL58" s="360"/>
      <c r="CM58" s="360"/>
      <c r="CN58" s="360"/>
      <c r="CO58" s="360"/>
      <c r="CP58" s="360"/>
      <c r="CQ58" s="360"/>
      <c r="CR58" s="360"/>
      <c r="CS58" s="360"/>
      <c r="CT58" s="360"/>
      <c r="CU58" s="360"/>
      <c r="CV58" s="360"/>
      <c r="CW58" s="360"/>
      <c r="CX58" s="360"/>
      <c r="CY58" s="360"/>
      <c r="CZ58" s="360"/>
      <c r="DA58" s="360"/>
      <c r="DB58" s="360"/>
      <c r="DC58" s="360"/>
      <c r="DD58" s="360"/>
      <c r="DE58" s="360"/>
      <c r="DF58" s="360"/>
      <c r="DG58" s="360"/>
      <c r="DH58" s="360"/>
      <c r="DI58" s="360"/>
      <c r="DJ58" s="360"/>
      <c r="DK58" s="360"/>
      <c r="DL58" s="360"/>
      <c r="DM58" s="360"/>
      <c r="DN58" s="360"/>
      <c r="DO58" s="360"/>
      <c r="DP58" s="360"/>
      <c r="DQ58" s="360"/>
      <c r="DR58" s="360"/>
      <c r="DS58" s="360"/>
      <c r="DT58" s="360"/>
      <c r="DU58" s="360"/>
      <c r="DV58" s="360"/>
      <c r="DW58" s="360"/>
      <c r="DX58" s="360"/>
      <c r="DY58" s="360"/>
      <c r="DZ58" s="360"/>
      <c r="EA58" s="360"/>
      <c r="EB58" s="360"/>
      <c r="EC58" s="360"/>
      <c r="ED58" s="360"/>
      <c r="EE58" s="360"/>
      <c r="EF58" s="360"/>
      <c r="EG58" s="360"/>
      <c r="EH58" s="360"/>
      <c r="EI58" s="360"/>
      <c r="EJ58" s="360"/>
      <c r="EK58" s="360"/>
      <c r="EL58" s="360"/>
      <c r="EM58" s="360"/>
      <c r="EN58" s="360"/>
      <c r="EO58" s="360"/>
      <c r="EP58" s="360"/>
      <c r="EQ58" s="360"/>
      <c r="ER58" s="360"/>
      <c r="ES58" s="360"/>
      <c r="ET58" s="360"/>
      <c r="EU58" s="360"/>
      <c r="EV58" s="360"/>
      <c r="EW58" s="360"/>
      <c r="EX58" s="360"/>
      <c r="EY58" s="360"/>
      <c r="EZ58" s="360"/>
      <c r="FA58" s="360"/>
      <c r="FB58" s="360"/>
      <c r="FC58" s="360"/>
      <c r="FD58" s="360"/>
      <c r="FE58" s="360"/>
      <c r="FF58" s="360"/>
      <c r="FG58" s="360"/>
      <c r="FH58" s="360"/>
      <c r="FI58" s="360"/>
      <c r="FJ58" s="360"/>
      <c r="FK58" s="360"/>
      <c r="FL58" s="360"/>
      <c r="FM58" s="360"/>
      <c r="FN58" s="360"/>
      <c r="FO58" s="360"/>
      <c r="FP58" s="360"/>
      <c r="FQ58" s="360"/>
      <c r="FR58" s="360"/>
      <c r="FS58" s="360"/>
      <c r="FT58" s="360"/>
      <c r="FU58" s="360"/>
      <c r="FV58" s="360"/>
      <c r="FW58" s="360"/>
      <c r="FX58" s="360"/>
      <c r="FY58" s="360"/>
      <c r="FZ58" s="360"/>
      <c r="GA58" s="360"/>
      <c r="GB58" s="360"/>
      <c r="GC58" s="360"/>
      <c r="GD58" s="360"/>
      <c r="GE58" s="360"/>
      <c r="GF58" s="360"/>
      <c r="GG58" s="360"/>
      <c r="GH58" s="360"/>
      <c r="GI58" s="360"/>
      <c r="GJ58" s="360"/>
      <c r="GK58" s="360"/>
      <c r="GL58" s="360"/>
      <c r="GM58" s="360"/>
      <c r="GN58" s="360"/>
      <c r="GO58" s="360"/>
      <c r="GP58" s="360"/>
      <c r="GQ58" s="360"/>
      <c r="GR58" s="360"/>
      <c r="GS58" s="360"/>
      <c r="GT58" s="360"/>
      <c r="GU58" s="360"/>
      <c r="GV58" s="360"/>
      <c r="GW58" s="360"/>
      <c r="GX58" s="360"/>
      <c r="GY58" s="360"/>
      <c r="GZ58" s="360"/>
      <c r="HA58" s="360"/>
      <c r="HB58" s="360"/>
      <c r="HC58" s="360"/>
      <c r="HD58" s="360"/>
      <c r="HE58" s="360"/>
      <c r="HF58" s="360"/>
      <c r="HG58" s="360"/>
      <c r="HH58" s="360"/>
      <c r="HI58" s="360"/>
      <c r="HJ58" s="360"/>
      <c r="HK58" s="360"/>
      <c r="HL58" s="360"/>
      <c r="HM58" s="360"/>
      <c r="HN58" s="360"/>
      <c r="HO58" s="360"/>
      <c r="HP58" s="360"/>
      <c r="HQ58" s="360"/>
      <c r="HR58" s="360"/>
      <c r="HS58" s="360"/>
      <c r="HT58" s="360"/>
      <c r="HU58" s="360"/>
      <c r="HV58" s="360"/>
      <c r="HW58" s="360"/>
      <c r="HX58" s="360"/>
      <c r="HY58" s="360"/>
      <c r="HZ58" s="360"/>
      <c r="IA58" s="360"/>
      <c r="IB58" s="360"/>
      <c r="IC58" s="360"/>
      <c r="ID58" s="360"/>
    </row>
    <row r="59" spans="1:238" s="356" customFormat="1" ht="32.1" customHeight="1">
      <c r="A59" s="343" t="s">
        <v>1866</v>
      </c>
      <c r="B59" s="352" t="s">
        <v>1867</v>
      </c>
      <c r="C59" s="345" t="s">
        <v>1823</v>
      </c>
      <c r="D59" s="344" t="s">
        <v>1824</v>
      </c>
      <c r="E59" s="346" t="s">
        <v>1809</v>
      </c>
      <c r="F59" s="347" t="s">
        <v>1810</v>
      </c>
      <c r="G59" s="346" t="s">
        <v>1811</v>
      </c>
      <c r="H59" s="346" t="s">
        <v>1818</v>
      </c>
      <c r="I59" s="348">
        <v>3711</v>
      </c>
      <c r="J59" s="348">
        <f t="shared" si="0"/>
        <v>4453</v>
      </c>
      <c r="K59" s="355"/>
      <c r="L59" s="350"/>
    </row>
    <row r="60" spans="1:238" s="356" customFormat="1" ht="32.1" customHeight="1">
      <c r="A60" s="343" t="s">
        <v>1866</v>
      </c>
      <c r="B60" s="352" t="s">
        <v>1867</v>
      </c>
      <c r="C60" s="345" t="s">
        <v>1863</v>
      </c>
      <c r="D60" s="344" t="s">
        <v>1864</v>
      </c>
      <c r="E60" s="346" t="s">
        <v>1809</v>
      </c>
      <c r="F60" s="347" t="s">
        <v>1810</v>
      </c>
      <c r="G60" s="346" t="s">
        <v>1811</v>
      </c>
      <c r="H60" s="346" t="s">
        <v>1869</v>
      </c>
      <c r="I60" s="348">
        <v>196</v>
      </c>
      <c r="J60" s="348">
        <f t="shared" si="0"/>
        <v>235</v>
      </c>
      <c r="K60" s="355"/>
      <c r="L60" s="350"/>
    </row>
    <row r="61" spans="1:238" s="356" customFormat="1" ht="32.1" customHeight="1">
      <c r="A61" s="343">
        <v>84</v>
      </c>
      <c r="B61" s="344" t="s">
        <v>1842</v>
      </c>
      <c r="C61" s="345" t="s">
        <v>1843</v>
      </c>
      <c r="D61" s="344" t="s">
        <v>1870</v>
      </c>
      <c r="E61" s="346" t="s">
        <v>1809</v>
      </c>
      <c r="F61" s="347" t="s">
        <v>1810</v>
      </c>
      <c r="G61" s="346" t="s">
        <v>1811</v>
      </c>
      <c r="H61" s="346" t="s">
        <v>1835</v>
      </c>
      <c r="I61" s="348">
        <v>1000</v>
      </c>
      <c r="J61" s="348">
        <f t="shared" si="0"/>
        <v>1200</v>
      </c>
      <c r="K61" s="355"/>
      <c r="L61" s="350"/>
    </row>
    <row r="62" spans="1:238" s="356" customFormat="1" ht="32.1" customHeight="1">
      <c r="A62" s="343">
        <v>84</v>
      </c>
      <c r="B62" s="344" t="s">
        <v>1842</v>
      </c>
      <c r="C62" s="345" t="s">
        <v>1843</v>
      </c>
      <c r="D62" s="344" t="s">
        <v>1870</v>
      </c>
      <c r="E62" s="346" t="s">
        <v>1809</v>
      </c>
      <c r="F62" s="347" t="s">
        <v>1810</v>
      </c>
      <c r="G62" s="346" t="s">
        <v>1811</v>
      </c>
      <c r="H62" s="346" t="s">
        <v>1818</v>
      </c>
      <c r="I62" s="348">
        <v>1608</v>
      </c>
      <c r="J62" s="348">
        <f t="shared" si="0"/>
        <v>1930</v>
      </c>
      <c r="K62" s="355"/>
      <c r="L62" s="350"/>
    </row>
    <row r="63" spans="1:238" s="361" customFormat="1" ht="31.5">
      <c r="A63" s="343">
        <v>90</v>
      </c>
      <c r="B63" s="344" t="s">
        <v>1845</v>
      </c>
      <c r="C63" s="345" t="s">
        <v>1846</v>
      </c>
      <c r="D63" s="344" t="s">
        <v>1871</v>
      </c>
      <c r="E63" s="346" t="s">
        <v>1809</v>
      </c>
      <c r="F63" s="347" t="s">
        <v>1810</v>
      </c>
      <c r="G63" s="346" t="s">
        <v>1811</v>
      </c>
      <c r="H63" s="346" t="s">
        <v>1835</v>
      </c>
      <c r="I63" s="348">
        <v>1000</v>
      </c>
      <c r="J63" s="348">
        <f t="shared" si="0"/>
        <v>1200</v>
      </c>
      <c r="K63" s="355"/>
      <c r="L63" s="350"/>
      <c r="M63" s="356"/>
      <c r="N63" s="356"/>
      <c r="O63" s="356"/>
      <c r="P63" s="356"/>
      <c r="Q63" s="356"/>
      <c r="R63" s="356"/>
      <c r="S63" s="356"/>
      <c r="T63" s="356"/>
      <c r="U63" s="356"/>
      <c r="V63" s="356"/>
      <c r="W63" s="356"/>
      <c r="X63" s="356"/>
      <c r="Y63" s="356"/>
      <c r="Z63" s="356"/>
      <c r="AA63" s="356"/>
      <c r="AB63" s="356"/>
      <c r="AC63" s="356"/>
      <c r="AD63" s="356"/>
      <c r="AE63" s="356"/>
      <c r="AF63" s="356"/>
      <c r="AG63" s="356"/>
      <c r="AH63" s="356"/>
      <c r="AI63" s="356"/>
      <c r="AJ63" s="356"/>
      <c r="AK63" s="356"/>
      <c r="AL63" s="356"/>
      <c r="AM63" s="356"/>
      <c r="AN63" s="356"/>
      <c r="AO63" s="356"/>
      <c r="AP63" s="356"/>
      <c r="AQ63" s="356"/>
      <c r="AR63" s="356"/>
      <c r="AS63" s="356"/>
      <c r="AT63" s="356"/>
      <c r="AU63" s="356"/>
      <c r="AV63" s="356"/>
      <c r="AW63" s="356"/>
      <c r="AX63" s="356"/>
      <c r="AY63" s="356"/>
      <c r="AZ63" s="356"/>
      <c r="BA63" s="356"/>
      <c r="BB63" s="356"/>
      <c r="BC63" s="356"/>
      <c r="BD63" s="356"/>
      <c r="BE63" s="356"/>
      <c r="BF63" s="356"/>
      <c r="BG63" s="356"/>
      <c r="BH63" s="356"/>
      <c r="BI63" s="356"/>
      <c r="BJ63" s="356"/>
      <c r="BK63" s="356"/>
      <c r="BL63" s="356"/>
      <c r="BM63" s="356"/>
      <c r="BN63" s="356"/>
      <c r="BO63" s="356"/>
      <c r="BP63" s="356"/>
      <c r="BQ63" s="356"/>
      <c r="BR63" s="356"/>
      <c r="BS63" s="356"/>
      <c r="BT63" s="356"/>
      <c r="BU63" s="356"/>
      <c r="BV63" s="356"/>
      <c r="BW63" s="356"/>
      <c r="BX63" s="356"/>
      <c r="BY63" s="356"/>
      <c r="BZ63" s="356"/>
      <c r="CA63" s="356"/>
      <c r="CB63" s="356"/>
      <c r="CC63" s="356"/>
      <c r="CD63" s="356"/>
      <c r="CE63" s="356"/>
      <c r="CF63" s="356"/>
      <c r="CG63" s="356"/>
      <c r="CH63" s="356"/>
      <c r="CI63" s="356"/>
      <c r="CJ63" s="356"/>
      <c r="CK63" s="356"/>
      <c r="CL63" s="356"/>
      <c r="CM63" s="356"/>
      <c r="CN63" s="356"/>
      <c r="CO63" s="356"/>
      <c r="CP63" s="356"/>
      <c r="CQ63" s="356"/>
      <c r="CR63" s="356"/>
      <c r="CS63" s="356"/>
      <c r="CT63" s="356"/>
      <c r="CU63" s="356"/>
      <c r="CV63" s="356"/>
      <c r="CW63" s="356"/>
      <c r="CX63" s="356"/>
      <c r="CY63" s="356"/>
      <c r="CZ63" s="356"/>
      <c r="DA63" s="356"/>
      <c r="DB63" s="356"/>
      <c r="DC63" s="356"/>
      <c r="DD63" s="356"/>
      <c r="DE63" s="356"/>
      <c r="DF63" s="356"/>
      <c r="DG63" s="356"/>
      <c r="DH63" s="356"/>
      <c r="DI63" s="356"/>
      <c r="DJ63" s="356"/>
      <c r="DK63" s="356"/>
      <c r="DL63" s="356"/>
      <c r="DM63" s="356"/>
      <c r="DN63" s="356"/>
      <c r="DO63" s="356"/>
      <c r="DP63" s="356"/>
      <c r="DQ63" s="356"/>
      <c r="DR63" s="356"/>
      <c r="DS63" s="356"/>
      <c r="DT63" s="356"/>
      <c r="DU63" s="356"/>
      <c r="DV63" s="356"/>
      <c r="DW63" s="356"/>
      <c r="DX63" s="356"/>
      <c r="DY63" s="356"/>
      <c r="DZ63" s="356"/>
      <c r="EA63" s="356"/>
      <c r="EB63" s="356"/>
      <c r="EC63" s="356"/>
      <c r="ED63" s="356"/>
      <c r="EE63" s="356"/>
      <c r="EF63" s="356"/>
      <c r="EG63" s="356"/>
      <c r="EH63" s="356"/>
      <c r="EI63" s="356"/>
      <c r="EJ63" s="356"/>
      <c r="EK63" s="356"/>
      <c r="EL63" s="356"/>
      <c r="EM63" s="356"/>
      <c r="EN63" s="356"/>
      <c r="EO63" s="356"/>
      <c r="EP63" s="356"/>
      <c r="EQ63" s="356"/>
      <c r="ER63" s="356"/>
      <c r="ES63" s="356"/>
      <c r="ET63" s="356"/>
      <c r="EU63" s="356"/>
      <c r="EV63" s="356"/>
      <c r="EW63" s="356"/>
      <c r="EX63" s="356"/>
      <c r="EY63" s="356"/>
      <c r="EZ63" s="356"/>
      <c r="FA63" s="356"/>
      <c r="FB63" s="356"/>
      <c r="FC63" s="356"/>
      <c r="FD63" s="356"/>
      <c r="FE63" s="356"/>
      <c r="FF63" s="356"/>
      <c r="FG63" s="356"/>
      <c r="FH63" s="356"/>
      <c r="FI63" s="356"/>
      <c r="FJ63" s="356"/>
      <c r="FK63" s="356"/>
      <c r="FL63" s="356"/>
      <c r="FM63" s="356"/>
      <c r="FN63" s="356"/>
      <c r="FO63" s="356"/>
      <c r="FP63" s="356"/>
      <c r="FQ63" s="356"/>
      <c r="FR63" s="356"/>
      <c r="FS63" s="356"/>
      <c r="FT63" s="356"/>
      <c r="FU63" s="356"/>
      <c r="FV63" s="356"/>
      <c r="FW63" s="356"/>
      <c r="FX63" s="356"/>
      <c r="FY63" s="356"/>
      <c r="FZ63" s="356"/>
      <c r="GA63" s="356"/>
      <c r="GB63" s="356"/>
      <c r="GC63" s="356"/>
      <c r="GD63" s="356"/>
      <c r="GE63" s="356"/>
      <c r="GF63" s="356"/>
      <c r="GG63" s="356"/>
      <c r="GH63" s="356"/>
      <c r="GI63" s="356"/>
      <c r="GJ63" s="356"/>
      <c r="GK63" s="356"/>
      <c r="GL63" s="356"/>
      <c r="GM63" s="356"/>
      <c r="GN63" s="356"/>
      <c r="GO63" s="356"/>
      <c r="GP63" s="356"/>
      <c r="GQ63" s="356"/>
      <c r="GR63" s="356"/>
      <c r="GS63" s="356"/>
      <c r="GT63" s="356"/>
      <c r="GU63" s="356"/>
      <c r="GV63" s="356"/>
      <c r="GW63" s="356"/>
      <c r="GX63" s="356"/>
      <c r="GY63" s="356"/>
      <c r="GZ63" s="356"/>
      <c r="HA63" s="356"/>
      <c r="HB63" s="356"/>
      <c r="HC63" s="356"/>
      <c r="HD63" s="356"/>
      <c r="HE63" s="356"/>
      <c r="HF63" s="356"/>
      <c r="HG63" s="356"/>
      <c r="HH63" s="356"/>
      <c r="HI63" s="356"/>
      <c r="HJ63" s="356"/>
      <c r="HK63" s="356"/>
      <c r="HL63" s="356"/>
      <c r="HM63" s="356"/>
      <c r="HN63" s="356"/>
      <c r="HO63" s="356"/>
      <c r="HP63" s="356"/>
      <c r="HQ63" s="356"/>
      <c r="HR63" s="356"/>
      <c r="HS63" s="356"/>
      <c r="HT63" s="356"/>
      <c r="HU63" s="356"/>
      <c r="HV63" s="356"/>
      <c r="HW63" s="356"/>
      <c r="HX63" s="356"/>
      <c r="HY63" s="356"/>
      <c r="HZ63" s="356"/>
      <c r="IA63" s="356"/>
      <c r="IB63" s="356"/>
      <c r="IC63" s="356"/>
      <c r="ID63" s="356"/>
    </row>
    <row r="64" spans="1:238" s="356" customFormat="1" ht="31.5">
      <c r="A64" s="343">
        <v>90</v>
      </c>
      <c r="B64" s="344" t="s">
        <v>1845</v>
      </c>
      <c r="C64" s="345" t="s">
        <v>1846</v>
      </c>
      <c r="D64" s="344" t="s">
        <v>1871</v>
      </c>
      <c r="E64" s="346" t="s">
        <v>1809</v>
      </c>
      <c r="F64" s="347" t="s">
        <v>1810</v>
      </c>
      <c r="G64" s="346" t="s">
        <v>1811</v>
      </c>
      <c r="H64" s="346" t="s">
        <v>1818</v>
      </c>
      <c r="I64" s="348">
        <v>1608</v>
      </c>
      <c r="J64" s="348">
        <f t="shared" si="0"/>
        <v>1930</v>
      </c>
      <c r="K64" s="355"/>
      <c r="L64" s="350"/>
    </row>
    <row r="65" spans="1:12" s="362" customFormat="1" ht="30" customHeight="1">
      <c r="A65" s="339" t="s">
        <v>1872</v>
      </c>
      <c r="B65" s="340"/>
      <c r="C65" s="340"/>
      <c r="D65" s="340"/>
      <c r="E65" s="340"/>
      <c r="F65" s="340"/>
      <c r="G65" s="340"/>
      <c r="H65" s="340"/>
      <c r="I65" s="340"/>
      <c r="J65" s="340"/>
      <c r="K65" s="355"/>
      <c r="L65" s="350"/>
    </row>
    <row r="66" spans="1:12" s="363" customFormat="1" ht="31.5">
      <c r="A66" s="343" t="s">
        <v>121</v>
      </c>
      <c r="B66" s="352" t="s">
        <v>1822</v>
      </c>
      <c r="C66" s="345" t="s">
        <v>1823</v>
      </c>
      <c r="D66" s="344" t="s">
        <v>1824</v>
      </c>
      <c r="E66" s="346" t="s">
        <v>1766</v>
      </c>
      <c r="F66" s="347" t="s">
        <v>1825</v>
      </c>
      <c r="G66" s="346" t="s">
        <v>1811</v>
      </c>
      <c r="H66" s="346" t="s">
        <v>1826</v>
      </c>
      <c r="I66" s="348">
        <v>883</v>
      </c>
      <c r="J66" s="348">
        <f t="shared" si="0"/>
        <v>1060</v>
      </c>
      <c r="K66" s="355"/>
      <c r="L66" s="350"/>
    </row>
    <row r="67" spans="1:12" s="363" customFormat="1" ht="32.25" customHeight="1">
      <c r="A67" s="343" t="s">
        <v>121</v>
      </c>
      <c r="B67" s="352" t="s">
        <v>1822</v>
      </c>
      <c r="C67" s="345" t="s">
        <v>1823</v>
      </c>
      <c r="D67" s="344" t="s">
        <v>1824</v>
      </c>
      <c r="E67" s="346" t="s">
        <v>1766</v>
      </c>
      <c r="F67" s="347" t="s">
        <v>1825</v>
      </c>
      <c r="G67" s="346" t="s">
        <v>1811</v>
      </c>
      <c r="H67" s="346" t="s">
        <v>1818</v>
      </c>
      <c r="I67" s="348">
        <v>927</v>
      </c>
      <c r="J67" s="348">
        <f t="shared" si="0"/>
        <v>1112</v>
      </c>
      <c r="K67" s="355"/>
      <c r="L67" s="350"/>
    </row>
    <row r="68" spans="1:12" s="363" customFormat="1" ht="69.75" customHeight="1">
      <c r="A68" s="343" t="s">
        <v>121</v>
      </c>
      <c r="B68" s="352" t="s">
        <v>1862</v>
      </c>
      <c r="C68" s="345" t="s">
        <v>1863</v>
      </c>
      <c r="D68" s="344" t="s">
        <v>1864</v>
      </c>
      <c r="E68" s="346" t="s">
        <v>1766</v>
      </c>
      <c r="F68" s="347" t="s">
        <v>1810</v>
      </c>
      <c r="G68" s="346" t="s">
        <v>1811</v>
      </c>
      <c r="H68" s="346" t="s">
        <v>1826</v>
      </c>
      <c r="I68" s="348">
        <v>196</v>
      </c>
      <c r="J68" s="348">
        <f t="shared" si="0"/>
        <v>235</v>
      </c>
      <c r="K68" s="364"/>
      <c r="L68" s="350"/>
    </row>
    <row r="69" spans="1:12" s="362" customFormat="1" ht="69.75" customHeight="1">
      <c r="A69" s="343" t="s">
        <v>121</v>
      </c>
      <c r="B69" s="352" t="s">
        <v>1862</v>
      </c>
      <c r="C69" s="345" t="s">
        <v>1863</v>
      </c>
      <c r="D69" s="344" t="s">
        <v>1864</v>
      </c>
      <c r="E69" s="346" t="s">
        <v>1766</v>
      </c>
      <c r="F69" s="347" t="s">
        <v>1810</v>
      </c>
      <c r="G69" s="346" t="s">
        <v>1811</v>
      </c>
      <c r="H69" s="346" t="s">
        <v>1818</v>
      </c>
      <c r="I69" s="348">
        <v>206</v>
      </c>
      <c r="J69" s="348">
        <f t="shared" si="0"/>
        <v>247</v>
      </c>
      <c r="K69" s="355"/>
      <c r="L69" s="350"/>
    </row>
    <row r="70" spans="1:12" s="363" customFormat="1" ht="32.1" customHeight="1">
      <c r="A70" s="343">
        <v>84</v>
      </c>
      <c r="B70" s="344" t="s">
        <v>1842</v>
      </c>
      <c r="C70" s="345" t="s">
        <v>1843</v>
      </c>
      <c r="D70" s="344" t="s">
        <v>1870</v>
      </c>
      <c r="E70" s="346" t="s">
        <v>1766</v>
      </c>
      <c r="F70" s="347" t="s">
        <v>1825</v>
      </c>
      <c r="G70" s="346" t="s">
        <v>1811</v>
      </c>
      <c r="H70" s="346" t="s">
        <v>1835</v>
      </c>
      <c r="I70" s="348">
        <v>797</v>
      </c>
      <c r="J70" s="348">
        <f t="shared" si="0"/>
        <v>956</v>
      </c>
      <c r="K70" s="365"/>
      <c r="L70" s="350"/>
    </row>
    <row r="71" spans="1:12" s="334" customFormat="1" ht="32.1" customHeight="1">
      <c r="A71" s="343">
        <v>84</v>
      </c>
      <c r="B71" s="344" t="s">
        <v>1842</v>
      </c>
      <c r="C71" s="345" t="s">
        <v>1843</v>
      </c>
      <c r="D71" s="344" t="s">
        <v>1870</v>
      </c>
      <c r="E71" s="346" t="s">
        <v>1766</v>
      </c>
      <c r="F71" s="347" t="s">
        <v>1825</v>
      </c>
      <c r="G71" s="346" t="s">
        <v>1811</v>
      </c>
      <c r="H71" s="346" t="s">
        <v>1818</v>
      </c>
      <c r="I71" s="348">
        <v>837</v>
      </c>
      <c r="J71" s="348">
        <f t="shared" si="0"/>
        <v>1004</v>
      </c>
      <c r="K71" s="366"/>
      <c r="L71" s="350"/>
    </row>
    <row r="72" spans="1:12" s="334" customFormat="1" ht="31.5">
      <c r="A72" s="343">
        <v>90</v>
      </c>
      <c r="B72" s="344" t="s">
        <v>1845</v>
      </c>
      <c r="C72" s="345" t="s">
        <v>1846</v>
      </c>
      <c r="D72" s="344" t="s">
        <v>1871</v>
      </c>
      <c r="E72" s="346" t="s">
        <v>1766</v>
      </c>
      <c r="F72" s="347" t="s">
        <v>1825</v>
      </c>
      <c r="G72" s="346" t="s">
        <v>1811</v>
      </c>
      <c r="H72" s="346" t="s">
        <v>1835</v>
      </c>
      <c r="I72" s="348">
        <v>797</v>
      </c>
      <c r="J72" s="348">
        <f t="shared" si="0"/>
        <v>956</v>
      </c>
      <c r="K72" s="366"/>
      <c r="L72" s="350"/>
    </row>
    <row r="73" spans="1:12" s="334" customFormat="1" ht="31.5">
      <c r="A73" s="343">
        <v>90</v>
      </c>
      <c r="B73" s="344" t="s">
        <v>1845</v>
      </c>
      <c r="C73" s="345" t="s">
        <v>1846</v>
      </c>
      <c r="D73" s="344" t="s">
        <v>1871</v>
      </c>
      <c r="E73" s="346" t="s">
        <v>1766</v>
      </c>
      <c r="F73" s="347" t="s">
        <v>1825</v>
      </c>
      <c r="G73" s="346" t="s">
        <v>1811</v>
      </c>
      <c r="H73" s="346" t="s">
        <v>1818</v>
      </c>
      <c r="I73" s="348">
        <v>837</v>
      </c>
      <c r="J73" s="348">
        <f t="shared" si="0"/>
        <v>1004</v>
      </c>
      <c r="K73" s="360"/>
      <c r="L73" s="350"/>
    </row>
    <row r="74" spans="1:12" s="334" customFormat="1" ht="30" customHeight="1">
      <c r="A74" s="339" t="s">
        <v>1873</v>
      </c>
      <c r="B74" s="340"/>
      <c r="C74" s="340"/>
      <c r="D74" s="340"/>
      <c r="E74" s="340"/>
      <c r="F74" s="340"/>
      <c r="G74" s="340"/>
      <c r="H74" s="340"/>
      <c r="I74" s="340"/>
      <c r="J74" s="340"/>
      <c r="K74" s="355"/>
      <c r="L74" s="350"/>
    </row>
    <row r="75" spans="1:12" s="334" customFormat="1" ht="31.5">
      <c r="A75" s="343">
        <v>76</v>
      </c>
      <c r="B75" s="344" t="s">
        <v>155</v>
      </c>
      <c r="C75" s="345" t="s">
        <v>1874</v>
      </c>
      <c r="D75" s="344" t="s">
        <v>1875</v>
      </c>
      <c r="E75" s="346" t="s">
        <v>1876</v>
      </c>
      <c r="F75" s="347" t="s">
        <v>1877</v>
      </c>
      <c r="G75" s="346" t="s">
        <v>1811</v>
      </c>
      <c r="H75" s="346" t="s">
        <v>1858</v>
      </c>
      <c r="I75" s="348">
        <v>975</v>
      </c>
      <c r="J75" s="348">
        <f t="shared" si="0"/>
        <v>1170</v>
      </c>
      <c r="K75" s="355"/>
      <c r="L75" s="350"/>
    </row>
    <row r="76" spans="1:12" s="334" customFormat="1" ht="32.25" customHeight="1">
      <c r="A76" s="343">
        <v>76</v>
      </c>
      <c r="B76" s="344" t="s">
        <v>155</v>
      </c>
      <c r="C76" s="345" t="s">
        <v>1874</v>
      </c>
      <c r="D76" s="344" t="s">
        <v>1875</v>
      </c>
      <c r="E76" s="346" t="s">
        <v>1876</v>
      </c>
      <c r="F76" s="347" t="s">
        <v>1877</v>
      </c>
      <c r="G76" s="346" t="s">
        <v>1811</v>
      </c>
      <c r="H76" s="346" t="s">
        <v>1818</v>
      </c>
      <c r="I76" s="348">
        <v>1583</v>
      </c>
      <c r="J76" s="348">
        <f t="shared" si="0"/>
        <v>1900</v>
      </c>
      <c r="K76" s="349"/>
      <c r="L76" s="350"/>
    </row>
    <row r="77" spans="1:12" s="334" customFormat="1" ht="31.5">
      <c r="A77" s="343" t="s">
        <v>1856</v>
      </c>
      <c r="B77" s="344" t="s">
        <v>1578</v>
      </c>
      <c r="C77" s="345" t="s">
        <v>1874</v>
      </c>
      <c r="D77" s="344" t="s">
        <v>1875</v>
      </c>
      <c r="E77" s="346" t="s">
        <v>1876</v>
      </c>
      <c r="F77" s="347" t="s">
        <v>1877</v>
      </c>
      <c r="G77" s="346" t="s">
        <v>1811</v>
      </c>
      <c r="H77" s="346" t="s">
        <v>1858</v>
      </c>
      <c r="I77" s="348">
        <v>975</v>
      </c>
      <c r="J77" s="348">
        <f t="shared" si="0"/>
        <v>1170</v>
      </c>
      <c r="K77" s="349"/>
      <c r="L77" s="350"/>
    </row>
    <row r="78" spans="1:12" s="334" customFormat="1" ht="31.5">
      <c r="A78" s="343" t="s">
        <v>1856</v>
      </c>
      <c r="B78" s="344" t="s">
        <v>1578</v>
      </c>
      <c r="C78" s="345" t="s">
        <v>1878</v>
      </c>
      <c r="D78" s="344" t="s">
        <v>1879</v>
      </c>
      <c r="E78" s="346" t="s">
        <v>1876</v>
      </c>
      <c r="F78" s="347" t="s">
        <v>1877</v>
      </c>
      <c r="G78" s="346" t="s">
        <v>1811</v>
      </c>
      <c r="H78" s="346" t="s">
        <v>1858</v>
      </c>
      <c r="I78" s="348">
        <v>975</v>
      </c>
      <c r="J78" s="348">
        <f t="shared" si="0"/>
        <v>1170</v>
      </c>
      <c r="K78" s="349"/>
      <c r="L78" s="350"/>
    </row>
    <row r="79" spans="1:12" s="334" customFormat="1" ht="31.5">
      <c r="A79" s="343" t="s">
        <v>1856</v>
      </c>
      <c r="B79" s="344" t="s">
        <v>1578</v>
      </c>
      <c r="C79" s="345" t="s">
        <v>1878</v>
      </c>
      <c r="D79" s="344" t="s">
        <v>1879</v>
      </c>
      <c r="E79" s="346" t="s">
        <v>1876</v>
      </c>
      <c r="F79" s="347" t="s">
        <v>1877</v>
      </c>
      <c r="G79" s="346" t="s">
        <v>1811</v>
      </c>
      <c r="H79" s="346" t="s">
        <v>1818</v>
      </c>
      <c r="I79" s="348">
        <v>1583</v>
      </c>
      <c r="J79" s="348">
        <f t="shared" si="0"/>
        <v>1900</v>
      </c>
      <c r="K79" s="349"/>
      <c r="L79" s="350"/>
    </row>
    <row r="80" spans="1:12" s="334" customFormat="1" ht="31.5">
      <c r="A80" s="343">
        <v>76</v>
      </c>
      <c r="B80" s="344" t="s">
        <v>155</v>
      </c>
      <c r="C80" s="345" t="s">
        <v>1807</v>
      </c>
      <c r="D80" s="344" t="s">
        <v>1808</v>
      </c>
      <c r="E80" s="346" t="s">
        <v>1876</v>
      </c>
      <c r="F80" s="347" t="s">
        <v>1877</v>
      </c>
      <c r="G80" s="346" t="s">
        <v>1811</v>
      </c>
      <c r="H80" s="346" t="s">
        <v>1812</v>
      </c>
      <c r="I80" s="348">
        <v>975</v>
      </c>
      <c r="J80" s="348">
        <f t="shared" si="0"/>
        <v>1170</v>
      </c>
      <c r="K80" s="349"/>
      <c r="L80" s="350"/>
    </row>
    <row r="81" spans="1:12" s="334" customFormat="1" ht="31.5">
      <c r="A81" s="343">
        <v>76</v>
      </c>
      <c r="B81" s="344" t="s">
        <v>155</v>
      </c>
      <c r="C81" s="345" t="s">
        <v>1807</v>
      </c>
      <c r="D81" s="344" t="s">
        <v>1808</v>
      </c>
      <c r="E81" s="346" t="s">
        <v>1876</v>
      </c>
      <c r="F81" s="347" t="s">
        <v>1877</v>
      </c>
      <c r="G81" s="346" t="s">
        <v>1811</v>
      </c>
      <c r="H81" s="346" t="s">
        <v>1818</v>
      </c>
      <c r="I81" s="348">
        <v>1583</v>
      </c>
      <c r="J81" s="348">
        <f t="shared" si="0"/>
        <v>1900</v>
      </c>
      <c r="K81" s="349"/>
      <c r="L81" s="350"/>
    </row>
    <row r="82" spans="1:12" s="334" customFormat="1" ht="31.5">
      <c r="A82" s="343">
        <v>206</v>
      </c>
      <c r="B82" s="344" t="s">
        <v>1616</v>
      </c>
      <c r="C82" s="345" t="s">
        <v>1807</v>
      </c>
      <c r="D82" s="344" t="s">
        <v>1808</v>
      </c>
      <c r="E82" s="346" t="s">
        <v>1876</v>
      </c>
      <c r="F82" s="347" t="s">
        <v>1877</v>
      </c>
      <c r="G82" s="346" t="s">
        <v>1811</v>
      </c>
      <c r="H82" s="346" t="s">
        <v>1819</v>
      </c>
      <c r="I82" s="348">
        <v>975</v>
      </c>
      <c r="J82" s="348">
        <f t="shared" ref="J82:J124" si="1">ROUND(I82*1.2,0)</f>
        <v>1170</v>
      </c>
      <c r="K82" s="349"/>
      <c r="L82" s="350"/>
    </row>
    <row r="83" spans="1:12" s="334" customFormat="1" ht="31.5">
      <c r="A83" s="343">
        <v>206</v>
      </c>
      <c r="B83" s="344" t="s">
        <v>1616</v>
      </c>
      <c r="C83" s="345" t="s">
        <v>1807</v>
      </c>
      <c r="D83" s="344" t="s">
        <v>1808</v>
      </c>
      <c r="E83" s="346" t="s">
        <v>1876</v>
      </c>
      <c r="F83" s="347" t="s">
        <v>1877</v>
      </c>
      <c r="G83" s="346" t="s">
        <v>1811</v>
      </c>
      <c r="H83" s="346" t="s">
        <v>1818</v>
      </c>
      <c r="I83" s="348">
        <v>1583</v>
      </c>
      <c r="J83" s="348">
        <f t="shared" si="1"/>
        <v>1900</v>
      </c>
      <c r="K83" s="349"/>
      <c r="L83" s="350"/>
    </row>
    <row r="84" spans="1:12" s="334" customFormat="1" ht="32.1" customHeight="1">
      <c r="A84" s="343" t="s">
        <v>1813</v>
      </c>
      <c r="B84" s="344" t="s">
        <v>1814</v>
      </c>
      <c r="C84" s="345" t="s">
        <v>1815</v>
      </c>
      <c r="D84" s="344" t="s">
        <v>1816</v>
      </c>
      <c r="E84" s="346" t="s">
        <v>1876</v>
      </c>
      <c r="F84" s="347" t="s">
        <v>1877</v>
      </c>
      <c r="G84" s="346" t="s">
        <v>1811</v>
      </c>
      <c r="H84" s="346" t="s">
        <v>1817</v>
      </c>
      <c r="I84" s="348">
        <v>975</v>
      </c>
      <c r="J84" s="348">
        <f t="shared" si="1"/>
        <v>1170</v>
      </c>
      <c r="K84" s="349"/>
      <c r="L84" s="350"/>
    </row>
    <row r="85" spans="1:12" s="334" customFormat="1" ht="32.1" customHeight="1">
      <c r="A85" s="343" t="s">
        <v>1813</v>
      </c>
      <c r="B85" s="344" t="s">
        <v>1814</v>
      </c>
      <c r="C85" s="345" t="s">
        <v>1815</v>
      </c>
      <c r="D85" s="344" t="s">
        <v>1816</v>
      </c>
      <c r="E85" s="346" t="s">
        <v>1876</v>
      </c>
      <c r="F85" s="347" t="s">
        <v>1877</v>
      </c>
      <c r="G85" s="346" t="s">
        <v>1811</v>
      </c>
      <c r="H85" s="346" t="s">
        <v>1818</v>
      </c>
      <c r="I85" s="348">
        <v>1583</v>
      </c>
      <c r="J85" s="348">
        <f t="shared" si="1"/>
        <v>1900</v>
      </c>
      <c r="K85" s="349"/>
      <c r="L85" s="350"/>
    </row>
    <row r="86" spans="1:12" s="334" customFormat="1" ht="32.25" customHeight="1">
      <c r="A86" s="343">
        <v>206</v>
      </c>
      <c r="B86" s="344" t="s">
        <v>1616</v>
      </c>
      <c r="C86" s="345" t="s">
        <v>1815</v>
      </c>
      <c r="D86" s="344" t="s">
        <v>1816</v>
      </c>
      <c r="E86" s="346" t="s">
        <v>1876</v>
      </c>
      <c r="F86" s="347" t="s">
        <v>1877</v>
      </c>
      <c r="G86" s="346" t="s">
        <v>1811</v>
      </c>
      <c r="H86" s="346" t="s">
        <v>1820</v>
      </c>
      <c r="I86" s="348">
        <v>975</v>
      </c>
      <c r="J86" s="348">
        <f t="shared" si="1"/>
        <v>1170</v>
      </c>
      <c r="K86" s="349"/>
      <c r="L86" s="350"/>
    </row>
    <row r="87" spans="1:12" s="334" customFormat="1" ht="32.25" customHeight="1">
      <c r="A87" s="343">
        <v>206</v>
      </c>
      <c r="B87" s="344" t="s">
        <v>1616</v>
      </c>
      <c r="C87" s="345" t="s">
        <v>1815</v>
      </c>
      <c r="D87" s="344" t="s">
        <v>1816</v>
      </c>
      <c r="E87" s="346" t="s">
        <v>1876</v>
      </c>
      <c r="F87" s="347" t="s">
        <v>1877</v>
      </c>
      <c r="G87" s="346" t="s">
        <v>1811</v>
      </c>
      <c r="H87" s="346" t="s">
        <v>1818</v>
      </c>
      <c r="I87" s="348">
        <v>1583</v>
      </c>
      <c r="J87" s="348">
        <f t="shared" si="1"/>
        <v>1900</v>
      </c>
      <c r="K87" s="349"/>
      <c r="L87" s="350"/>
    </row>
    <row r="88" spans="1:12" s="334" customFormat="1" ht="30" customHeight="1">
      <c r="A88" s="339" t="s">
        <v>1880</v>
      </c>
      <c r="B88" s="340"/>
      <c r="C88" s="340"/>
      <c r="D88" s="340"/>
      <c r="E88" s="340"/>
      <c r="F88" s="340"/>
      <c r="G88" s="340"/>
      <c r="H88" s="340"/>
      <c r="I88" s="340"/>
      <c r="J88" s="340"/>
      <c r="K88" s="349"/>
      <c r="L88" s="350"/>
    </row>
    <row r="89" spans="1:12" s="334" customFormat="1" ht="31.5">
      <c r="A89" s="343" t="s">
        <v>1881</v>
      </c>
      <c r="B89" s="352" t="s">
        <v>1882</v>
      </c>
      <c r="C89" s="345" t="s">
        <v>1883</v>
      </c>
      <c r="D89" s="344" t="s">
        <v>1884</v>
      </c>
      <c r="E89" s="346" t="s">
        <v>1809</v>
      </c>
      <c r="F89" s="347" t="s">
        <v>1810</v>
      </c>
      <c r="G89" s="346" t="s">
        <v>1885</v>
      </c>
      <c r="H89" s="346" t="s">
        <v>1886</v>
      </c>
      <c r="I89" s="348">
        <v>999</v>
      </c>
      <c r="J89" s="348">
        <f t="shared" si="1"/>
        <v>1199</v>
      </c>
      <c r="K89" s="333"/>
      <c r="L89" s="350"/>
    </row>
    <row r="90" spans="1:12" s="334" customFormat="1" ht="32.25" customHeight="1">
      <c r="A90" s="343" t="s">
        <v>1881</v>
      </c>
      <c r="B90" s="352" t="s">
        <v>1882</v>
      </c>
      <c r="C90" s="345" t="s">
        <v>1883</v>
      </c>
      <c r="D90" s="344" t="s">
        <v>1884</v>
      </c>
      <c r="E90" s="346" t="s">
        <v>1809</v>
      </c>
      <c r="F90" s="347" t="s">
        <v>1810</v>
      </c>
      <c r="G90" s="346" t="s">
        <v>1885</v>
      </c>
      <c r="H90" s="346" t="s">
        <v>1818</v>
      </c>
      <c r="I90" s="348">
        <v>1607</v>
      </c>
      <c r="J90" s="348">
        <f t="shared" si="1"/>
        <v>1928</v>
      </c>
      <c r="K90" s="333"/>
      <c r="L90" s="350"/>
    </row>
    <row r="91" spans="1:12" s="334" customFormat="1" ht="32.25" customHeight="1">
      <c r="A91" s="343" t="s">
        <v>1881</v>
      </c>
      <c r="B91" s="352" t="s">
        <v>1882</v>
      </c>
      <c r="C91" s="345" t="s">
        <v>1887</v>
      </c>
      <c r="D91" s="344" t="s">
        <v>1888</v>
      </c>
      <c r="E91" s="346" t="s">
        <v>1809</v>
      </c>
      <c r="F91" s="347" t="s">
        <v>1810</v>
      </c>
      <c r="G91" s="346" t="s">
        <v>1885</v>
      </c>
      <c r="H91" s="346" t="s">
        <v>1889</v>
      </c>
      <c r="I91" s="348">
        <v>999</v>
      </c>
      <c r="J91" s="348">
        <f t="shared" si="1"/>
        <v>1199</v>
      </c>
      <c r="K91" s="333"/>
      <c r="L91" s="350"/>
    </row>
    <row r="92" spans="1:12" s="334" customFormat="1" ht="32.25" customHeight="1">
      <c r="A92" s="343" t="s">
        <v>1881</v>
      </c>
      <c r="B92" s="352" t="s">
        <v>1882</v>
      </c>
      <c r="C92" s="345" t="s">
        <v>1887</v>
      </c>
      <c r="D92" s="344" t="s">
        <v>1888</v>
      </c>
      <c r="E92" s="346" t="s">
        <v>1809</v>
      </c>
      <c r="F92" s="347" t="s">
        <v>1810</v>
      </c>
      <c r="G92" s="346" t="s">
        <v>1885</v>
      </c>
      <c r="H92" s="346" t="s">
        <v>1818</v>
      </c>
      <c r="I92" s="348">
        <v>1607</v>
      </c>
      <c r="J92" s="348">
        <f t="shared" si="1"/>
        <v>1928</v>
      </c>
      <c r="K92" s="333"/>
      <c r="L92" s="350"/>
    </row>
    <row r="93" spans="1:12" s="334" customFormat="1" ht="32.25" customHeight="1">
      <c r="A93" s="343" t="s">
        <v>1813</v>
      </c>
      <c r="B93" s="344" t="s">
        <v>1814</v>
      </c>
      <c r="C93" s="345" t="s">
        <v>1815</v>
      </c>
      <c r="D93" s="344" t="s">
        <v>1816</v>
      </c>
      <c r="E93" s="346" t="s">
        <v>1809</v>
      </c>
      <c r="F93" s="347" t="s">
        <v>1810</v>
      </c>
      <c r="G93" s="346" t="s">
        <v>1885</v>
      </c>
      <c r="H93" s="346" t="s">
        <v>1890</v>
      </c>
      <c r="I93" s="348">
        <v>999</v>
      </c>
      <c r="J93" s="348">
        <f t="shared" si="1"/>
        <v>1199</v>
      </c>
      <c r="K93" s="333"/>
      <c r="L93" s="350"/>
    </row>
    <row r="94" spans="1:12" s="334" customFormat="1" ht="32.25" customHeight="1">
      <c r="A94" s="343" t="s">
        <v>1813</v>
      </c>
      <c r="B94" s="344" t="s">
        <v>1814</v>
      </c>
      <c r="C94" s="345" t="s">
        <v>1815</v>
      </c>
      <c r="D94" s="344" t="s">
        <v>1816</v>
      </c>
      <c r="E94" s="346" t="s">
        <v>1809</v>
      </c>
      <c r="F94" s="347" t="s">
        <v>1810</v>
      </c>
      <c r="G94" s="346" t="s">
        <v>1885</v>
      </c>
      <c r="H94" s="346" t="s">
        <v>1818</v>
      </c>
      <c r="I94" s="348">
        <v>1607</v>
      </c>
      <c r="J94" s="348">
        <f t="shared" si="1"/>
        <v>1928</v>
      </c>
      <c r="K94" s="333"/>
      <c r="L94" s="350"/>
    </row>
    <row r="95" spans="1:12" s="334" customFormat="1" ht="32.25" customHeight="1">
      <c r="A95" s="343" t="s">
        <v>1832</v>
      </c>
      <c r="B95" s="352" t="s">
        <v>1891</v>
      </c>
      <c r="C95" s="345" t="s">
        <v>1833</v>
      </c>
      <c r="D95" s="344" t="s">
        <v>1834</v>
      </c>
      <c r="E95" s="346" t="s">
        <v>1809</v>
      </c>
      <c r="F95" s="347" t="s">
        <v>1810</v>
      </c>
      <c r="G95" s="346" t="s">
        <v>1885</v>
      </c>
      <c r="H95" s="346" t="s">
        <v>1892</v>
      </c>
      <c r="I95" s="348">
        <v>940</v>
      </c>
      <c r="J95" s="348">
        <f t="shared" si="1"/>
        <v>1128</v>
      </c>
      <c r="K95" s="333"/>
      <c r="L95" s="350"/>
    </row>
    <row r="96" spans="1:12" s="334" customFormat="1" ht="32.25" customHeight="1">
      <c r="A96" s="343" t="s">
        <v>1893</v>
      </c>
      <c r="B96" s="352" t="s">
        <v>1894</v>
      </c>
      <c r="C96" s="345" t="s">
        <v>1895</v>
      </c>
      <c r="D96" s="344" t="s">
        <v>1896</v>
      </c>
      <c r="E96" s="346" t="s">
        <v>1809</v>
      </c>
      <c r="F96" s="347" t="s">
        <v>1810</v>
      </c>
      <c r="G96" s="346" t="s">
        <v>1885</v>
      </c>
      <c r="H96" s="346" t="s">
        <v>1892</v>
      </c>
      <c r="I96" s="348">
        <v>909</v>
      </c>
      <c r="J96" s="348">
        <f t="shared" si="1"/>
        <v>1091</v>
      </c>
      <c r="K96" s="333"/>
      <c r="L96" s="350"/>
    </row>
    <row r="97" spans="1:12" s="334" customFormat="1" ht="32.25" customHeight="1">
      <c r="A97" s="343" t="s">
        <v>1897</v>
      </c>
      <c r="B97" s="352" t="s">
        <v>1898</v>
      </c>
      <c r="C97" s="345" t="s">
        <v>1899</v>
      </c>
      <c r="D97" s="344" t="s">
        <v>1900</v>
      </c>
      <c r="E97" s="346" t="s">
        <v>1809</v>
      </c>
      <c r="F97" s="347" t="s">
        <v>1810</v>
      </c>
      <c r="G97" s="346" t="s">
        <v>1885</v>
      </c>
      <c r="H97" s="346" t="s">
        <v>1892</v>
      </c>
      <c r="I97" s="348">
        <v>934</v>
      </c>
      <c r="J97" s="348">
        <f t="shared" si="1"/>
        <v>1121</v>
      </c>
      <c r="K97" s="333"/>
      <c r="L97" s="350"/>
    </row>
    <row r="98" spans="1:12" s="334" customFormat="1" ht="32.25" customHeight="1">
      <c r="A98" s="343" t="s">
        <v>1901</v>
      </c>
      <c r="B98" s="352" t="s">
        <v>1902</v>
      </c>
      <c r="C98" s="345" t="s">
        <v>1903</v>
      </c>
      <c r="D98" s="344" t="s">
        <v>1904</v>
      </c>
      <c r="E98" s="346" t="s">
        <v>1809</v>
      </c>
      <c r="F98" s="347" t="s">
        <v>1810</v>
      </c>
      <c r="G98" s="346" t="s">
        <v>1885</v>
      </c>
      <c r="H98" s="346" t="s">
        <v>1892</v>
      </c>
      <c r="I98" s="348">
        <v>843</v>
      </c>
      <c r="J98" s="348">
        <f t="shared" si="1"/>
        <v>1012</v>
      </c>
      <c r="K98" s="333"/>
      <c r="L98" s="350"/>
    </row>
    <row r="99" spans="1:12" s="334" customFormat="1" ht="32.25" customHeight="1">
      <c r="A99" s="367" t="s">
        <v>1836</v>
      </c>
      <c r="B99" s="368" t="s">
        <v>1905</v>
      </c>
      <c r="C99" s="345" t="s">
        <v>1837</v>
      </c>
      <c r="D99" s="344" t="s">
        <v>1838</v>
      </c>
      <c r="E99" s="346" t="s">
        <v>1809</v>
      </c>
      <c r="F99" s="347" t="s">
        <v>1810</v>
      </c>
      <c r="G99" s="346" t="s">
        <v>1885</v>
      </c>
      <c r="H99" s="346" t="s">
        <v>1892</v>
      </c>
      <c r="I99" s="348">
        <v>903</v>
      </c>
      <c r="J99" s="348">
        <f t="shared" si="1"/>
        <v>1084</v>
      </c>
      <c r="K99" s="333"/>
      <c r="L99" s="350"/>
    </row>
    <row r="100" spans="1:12" s="334" customFormat="1" ht="32.25" customHeight="1">
      <c r="A100" s="367" t="s">
        <v>1839</v>
      </c>
      <c r="B100" s="368" t="s">
        <v>1906</v>
      </c>
      <c r="C100" s="345" t="s">
        <v>1840</v>
      </c>
      <c r="D100" s="344" t="s">
        <v>1841</v>
      </c>
      <c r="E100" s="346" t="s">
        <v>1809</v>
      </c>
      <c r="F100" s="347" t="s">
        <v>1810</v>
      </c>
      <c r="G100" s="346" t="s">
        <v>1885</v>
      </c>
      <c r="H100" s="346" t="s">
        <v>1892</v>
      </c>
      <c r="I100" s="348">
        <v>984</v>
      </c>
      <c r="J100" s="348">
        <f t="shared" si="1"/>
        <v>1181</v>
      </c>
      <c r="K100" s="333"/>
      <c r="L100" s="350"/>
    </row>
    <row r="101" spans="1:12" s="334" customFormat="1" ht="32.25" customHeight="1">
      <c r="A101" s="367" t="s">
        <v>1907</v>
      </c>
      <c r="B101" s="368" t="s">
        <v>1908</v>
      </c>
      <c r="C101" s="345" t="s">
        <v>1909</v>
      </c>
      <c r="D101" s="344" t="s">
        <v>1910</v>
      </c>
      <c r="E101" s="346" t="s">
        <v>1809</v>
      </c>
      <c r="F101" s="347" t="s">
        <v>1810</v>
      </c>
      <c r="G101" s="346" t="s">
        <v>1885</v>
      </c>
      <c r="H101" s="346" t="s">
        <v>1892</v>
      </c>
      <c r="I101" s="348">
        <v>760</v>
      </c>
      <c r="J101" s="348">
        <f t="shared" si="1"/>
        <v>912</v>
      </c>
      <c r="K101" s="333"/>
      <c r="L101" s="350"/>
    </row>
    <row r="102" spans="1:12" s="334" customFormat="1" ht="32.25" customHeight="1">
      <c r="A102" s="367" t="s">
        <v>121</v>
      </c>
      <c r="B102" s="368" t="s">
        <v>1822</v>
      </c>
      <c r="C102" s="345" t="s">
        <v>1823</v>
      </c>
      <c r="D102" s="344" t="s">
        <v>1824</v>
      </c>
      <c r="E102" s="346" t="s">
        <v>1809</v>
      </c>
      <c r="F102" s="347" t="s">
        <v>1810</v>
      </c>
      <c r="G102" s="346" t="s">
        <v>1885</v>
      </c>
      <c r="H102" s="346" t="s">
        <v>1892</v>
      </c>
      <c r="I102" s="348">
        <v>945</v>
      </c>
      <c r="J102" s="348">
        <f t="shared" si="1"/>
        <v>1134</v>
      </c>
      <c r="K102" s="333"/>
      <c r="L102" s="350"/>
    </row>
    <row r="103" spans="1:12" s="334" customFormat="1" ht="32.25" customHeight="1">
      <c r="A103" s="367">
        <v>68</v>
      </c>
      <c r="B103" s="368" t="s">
        <v>1911</v>
      </c>
      <c r="C103" s="345" t="s">
        <v>1912</v>
      </c>
      <c r="D103" s="344" t="s">
        <v>1913</v>
      </c>
      <c r="E103" s="346" t="s">
        <v>1809</v>
      </c>
      <c r="F103" s="347" t="s">
        <v>1810</v>
      </c>
      <c r="G103" s="346" t="s">
        <v>1885</v>
      </c>
      <c r="H103" s="346" t="s">
        <v>1914</v>
      </c>
      <c r="I103" s="348">
        <v>623</v>
      </c>
      <c r="J103" s="348">
        <f t="shared" si="1"/>
        <v>748</v>
      </c>
      <c r="K103" s="333"/>
      <c r="L103" s="350"/>
    </row>
    <row r="104" spans="1:12" s="334" customFormat="1" ht="32.25" customHeight="1">
      <c r="A104" s="343">
        <v>69</v>
      </c>
      <c r="B104" s="347" t="s">
        <v>1915</v>
      </c>
      <c r="C104" s="345" t="s">
        <v>1912</v>
      </c>
      <c r="D104" s="344" t="s">
        <v>1913</v>
      </c>
      <c r="E104" s="346" t="s">
        <v>1809</v>
      </c>
      <c r="F104" s="347" t="s">
        <v>1810</v>
      </c>
      <c r="G104" s="346" t="s">
        <v>1885</v>
      </c>
      <c r="H104" s="346" t="s">
        <v>1914</v>
      </c>
      <c r="I104" s="348">
        <v>623</v>
      </c>
      <c r="J104" s="348">
        <f t="shared" si="1"/>
        <v>748</v>
      </c>
      <c r="K104" s="333"/>
      <c r="L104" s="350"/>
    </row>
    <row r="105" spans="1:12" s="334" customFormat="1" ht="32.25" customHeight="1">
      <c r="A105" s="343">
        <v>208</v>
      </c>
      <c r="B105" s="347" t="s">
        <v>1916</v>
      </c>
      <c r="C105" s="345" t="s">
        <v>1917</v>
      </c>
      <c r="D105" s="344" t="s">
        <v>1918</v>
      </c>
      <c r="E105" s="346" t="s">
        <v>1809</v>
      </c>
      <c r="F105" s="347" t="s">
        <v>1810</v>
      </c>
      <c r="G105" s="346" t="s">
        <v>1885</v>
      </c>
      <c r="H105" s="346" t="s">
        <v>1914</v>
      </c>
      <c r="I105" s="348">
        <v>623</v>
      </c>
      <c r="J105" s="348">
        <f t="shared" si="1"/>
        <v>748</v>
      </c>
      <c r="K105" s="333"/>
      <c r="L105" s="350"/>
    </row>
    <row r="106" spans="1:12" s="334" customFormat="1" ht="32.25" customHeight="1">
      <c r="A106" s="367" t="s">
        <v>1919</v>
      </c>
      <c r="B106" s="368" t="s">
        <v>1920</v>
      </c>
      <c r="C106" s="345" t="s">
        <v>1921</v>
      </c>
      <c r="D106" s="344" t="s">
        <v>1922</v>
      </c>
      <c r="E106" s="346" t="s">
        <v>1809</v>
      </c>
      <c r="F106" s="347" t="s">
        <v>1810</v>
      </c>
      <c r="G106" s="346" t="s">
        <v>1885</v>
      </c>
      <c r="H106" s="346" t="s">
        <v>1892</v>
      </c>
      <c r="I106" s="348">
        <v>883.55</v>
      </c>
      <c r="J106" s="348">
        <v>883.55</v>
      </c>
      <c r="K106" s="333"/>
      <c r="L106" s="350"/>
    </row>
    <row r="107" spans="1:12" s="334" customFormat="1" ht="30" customHeight="1">
      <c r="A107" s="339" t="s">
        <v>1923</v>
      </c>
      <c r="B107" s="340"/>
      <c r="C107" s="340"/>
      <c r="D107" s="340"/>
      <c r="E107" s="340"/>
      <c r="F107" s="340"/>
      <c r="G107" s="340"/>
      <c r="H107" s="340"/>
      <c r="I107" s="340"/>
      <c r="J107" s="340"/>
      <c r="K107" s="333"/>
      <c r="L107" s="350"/>
    </row>
    <row r="108" spans="1:12" s="334" customFormat="1" ht="32.25" customHeight="1">
      <c r="A108" s="343" t="s">
        <v>1881</v>
      </c>
      <c r="B108" s="352" t="s">
        <v>1882</v>
      </c>
      <c r="C108" s="345" t="s">
        <v>1883</v>
      </c>
      <c r="D108" s="344" t="s">
        <v>1884</v>
      </c>
      <c r="E108" s="346" t="s">
        <v>1876</v>
      </c>
      <c r="F108" s="347" t="s">
        <v>1877</v>
      </c>
      <c r="G108" s="346" t="s">
        <v>1885</v>
      </c>
      <c r="H108" s="346" t="s">
        <v>1886</v>
      </c>
      <c r="I108" s="348">
        <v>999</v>
      </c>
      <c r="J108" s="348">
        <f t="shared" si="1"/>
        <v>1199</v>
      </c>
      <c r="K108" s="333"/>
      <c r="L108" s="350"/>
    </row>
    <row r="109" spans="1:12" s="334" customFormat="1" ht="32.25" customHeight="1">
      <c r="A109" s="343" t="s">
        <v>1881</v>
      </c>
      <c r="B109" s="352" t="s">
        <v>1882</v>
      </c>
      <c r="C109" s="345" t="s">
        <v>1883</v>
      </c>
      <c r="D109" s="344" t="s">
        <v>1884</v>
      </c>
      <c r="E109" s="346" t="s">
        <v>1876</v>
      </c>
      <c r="F109" s="347" t="s">
        <v>1877</v>
      </c>
      <c r="G109" s="346" t="s">
        <v>1885</v>
      </c>
      <c r="H109" s="346" t="s">
        <v>1818</v>
      </c>
      <c r="I109" s="348">
        <v>1607</v>
      </c>
      <c r="J109" s="348">
        <f t="shared" si="1"/>
        <v>1928</v>
      </c>
      <c r="K109" s="333"/>
      <c r="L109" s="350"/>
    </row>
    <row r="110" spans="1:12" s="334" customFormat="1" ht="32.25" customHeight="1">
      <c r="A110" s="343" t="s">
        <v>1881</v>
      </c>
      <c r="B110" s="352" t="s">
        <v>1882</v>
      </c>
      <c r="C110" s="345" t="s">
        <v>1887</v>
      </c>
      <c r="D110" s="344" t="s">
        <v>1888</v>
      </c>
      <c r="E110" s="346" t="s">
        <v>1876</v>
      </c>
      <c r="F110" s="347" t="s">
        <v>1877</v>
      </c>
      <c r="G110" s="346" t="s">
        <v>1885</v>
      </c>
      <c r="H110" s="346" t="s">
        <v>1889</v>
      </c>
      <c r="I110" s="348">
        <v>999</v>
      </c>
      <c r="J110" s="348">
        <f t="shared" si="1"/>
        <v>1199</v>
      </c>
      <c r="K110" s="333"/>
      <c r="L110" s="350"/>
    </row>
    <row r="111" spans="1:12" s="334" customFormat="1" ht="32.25" customHeight="1">
      <c r="A111" s="343" t="s">
        <v>1881</v>
      </c>
      <c r="B111" s="352" t="s">
        <v>1882</v>
      </c>
      <c r="C111" s="345" t="s">
        <v>1887</v>
      </c>
      <c r="D111" s="344" t="s">
        <v>1888</v>
      </c>
      <c r="E111" s="346" t="s">
        <v>1876</v>
      </c>
      <c r="F111" s="347" t="s">
        <v>1877</v>
      </c>
      <c r="G111" s="346" t="s">
        <v>1885</v>
      </c>
      <c r="H111" s="346" t="s">
        <v>1818</v>
      </c>
      <c r="I111" s="348">
        <v>1607</v>
      </c>
      <c r="J111" s="348">
        <f t="shared" si="1"/>
        <v>1928</v>
      </c>
      <c r="K111" s="333"/>
      <c r="L111" s="350"/>
    </row>
    <row r="112" spans="1:12" s="334" customFormat="1" ht="32.25" customHeight="1">
      <c r="A112" s="343" t="s">
        <v>1813</v>
      </c>
      <c r="B112" s="344" t="s">
        <v>1814</v>
      </c>
      <c r="C112" s="345" t="s">
        <v>1815</v>
      </c>
      <c r="D112" s="344" t="s">
        <v>1816</v>
      </c>
      <c r="E112" s="346" t="s">
        <v>1876</v>
      </c>
      <c r="F112" s="347" t="s">
        <v>1877</v>
      </c>
      <c r="G112" s="346" t="s">
        <v>1885</v>
      </c>
      <c r="H112" s="346" t="s">
        <v>1890</v>
      </c>
      <c r="I112" s="348">
        <v>999</v>
      </c>
      <c r="J112" s="348">
        <f t="shared" si="1"/>
        <v>1199</v>
      </c>
      <c r="K112" s="333"/>
      <c r="L112" s="350"/>
    </row>
    <row r="113" spans="1:12" s="334" customFormat="1" ht="32.25" customHeight="1">
      <c r="A113" s="343" t="s">
        <v>1813</v>
      </c>
      <c r="B113" s="344" t="s">
        <v>1814</v>
      </c>
      <c r="C113" s="345" t="s">
        <v>1815</v>
      </c>
      <c r="D113" s="344" t="s">
        <v>1816</v>
      </c>
      <c r="E113" s="346" t="s">
        <v>1876</v>
      </c>
      <c r="F113" s="347" t="s">
        <v>1877</v>
      </c>
      <c r="G113" s="346" t="s">
        <v>1885</v>
      </c>
      <c r="H113" s="346" t="s">
        <v>1818</v>
      </c>
      <c r="I113" s="348">
        <v>1607</v>
      </c>
      <c r="J113" s="348">
        <f t="shared" si="1"/>
        <v>1928</v>
      </c>
      <c r="K113" s="333"/>
      <c r="L113" s="350"/>
    </row>
    <row r="114" spans="1:12" s="334" customFormat="1" ht="32.25" customHeight="1">
      <c r="A114" s="343" t="s">
        <v>1832</v>
      </c>
      <c r="B114" s="352" t="s">
        <v>1891</v>
      </c>
      <c r="C114" s="345" t="s">
        <v>1833</v>
      </c>
      <c r="D114" s="344" t="s">
        <v>1834</v>
      </c>
      <c r="E114" s="346" t="s">
        <v>1876</v>
      </c>
      <c r="F114" s="347" t="s">
        <v>1877</v>
      </c>
      <c r="G114" s="346" t="s">
        <v>1885</v>
      </c>
      <c r="H114" s="346" t="s">
        <v>1892</v>
      </c>
      <c r="I114" s="348">
        <v>940</v>
      </c>
      <c r="J114" s="348">
        <f t="shared" si="1"/>
        <v>1128</v>
      </c>
      <c r="K114" s="333"/>
      <c r="L114" s="350"/>
    </row>
    <row r="115" spans="1:12" s="334" customFormat="1" ht="32.25" customHeight="1">
      <c r="A115" s="343" t="s">
        <v>1893</v>
      </c>
      <c r="B115" s="352" t="s">
        <v>1894</v>
      </c>
      <c r="C115" s="345" t="s">
        <v>1895</v>
      </c>
      <c r="D115" s="344" t="s">
        <v>1896</v>
      </c>
      <c r="E115" s="346" t="s">
        <v>1876</v>
      </c>
      <c r="F115" s="347" t="s">
        <v>1877</v>
      </c>
      <c r="G115" s="346" t="s">
        <v>1885</v>
      </c>
      <c r="H115" s="346" t="s">
        <v>1892</v>
      </c>
      <c r="I115" s="348">
        <v>909</v>
      </c>
      <c r="J115" s="348">
        <f t="shared" si="1"/>
        <v>1091</v>
      </c>
      <c r="K115" s="333"/>
      <c r="L115" s="350"/>
    </row>
    <row r="116" spans="1:12" s="334" customFormat="1" ht="32.25" customHeight="1">
      <c r="A116" s="343" t="s">
        <v>1897</v>
      </c>
      <c r="B116" s="352" t="s">
        <v>1898</v>
      </c>
      <c r="C116" s="345" t="s">
        <v>1899</v>
      </c>
      <c r="D116" s="344" t="s">
        <v>1900</v>
      </c>
      <c r="E116" s="346" t="s">
        <v>1876</v>
      </c>
      <c r="F116" s="347" t="s">
        <v>1877</v>
      </c>
      <c r="G116" s="346" t="s">
        <v>1885</v>
      </c>
      <c r="H116" s="346" t="s">
        <v>1892</v>
      </c>
      <c r="I116" s="348">
        <v>934</v>
      </c>
      <c r="J116" s="348">
        <f t="shared" si="1"/>
        <v>1121</v>
      </c>
      <c r="K116" s="333"/>
      <c r="L116" s="350"/>
    </row>
    <row r="117" spans="1:12" s="334" customFormat="1" ht="32.25" customHeight="1">
      <c r="A117" s="367" t="s">
        <v>1901</v>
      </c>
      <c r="B117" s="369" t="s">
        <v>1902</v>
      </c>
      <c r="C117" s="345" t="s">
        <v>1903</v>
      </c>
      <c r="D117" s="344" t="s">
        <v>1904</v>
      </c>
      <c r="E117" s="346" t="s">
        <v>1876</v>
      </c>
      <c r="F117" s="347" t="s">
        <v>1877</v>
      </c>
      <c r="G117" s="346" t="s">
        <v>1885</v>
      </c>
      <c r="H117" s="346" t="s">
        <v>1892</v>
      </c>
      <c r="I117" s="348">
        <v>843</v>
      </c>
      <c r="J117" s="348">
        <f t="shared" si="1"/>
        <v>1012</v>
      </c>
      <c r="K117" s="333"/>
      <c r="L117" s="350"/>
    </row>
    <row r="118" spans="1:12" s="334" customFormat="1" ht="32.25" customHeight="1">
      <c r="A118" s="367" t="s">
        <v>1836</v>
      </c>
      <c r="B118" s="368" t="s">
        <v>1905</v>
      </c>
      <c r="C118" s="345" t="s">
        <v>1837</v>
      </c>
      <c r="D118" s="344" t="s">
        <v>1838</v>
      </c>
      <c r="E118" s="346" t="s">
        <v>1876</v>
      </c>
      <c r="F118" s="347" t="s">
        <v>1877</v>
      </c>
      <c r="G118" s="346" t="s">
        <v>1885</v>
      </c>
      <c r="H118" s="346" t="s">
        <v>1892</v>
      </c>
      <c r="I118" s="348">
        <v>903</v>
      </c>
      <c r="J118" s="348">
        <f t="shared" si="1"/>
        <v>1084</v>
      </c>
      <c r="K118" s="333"/>
      <c r="L118" s="350"/>
    </row>
    <row r="119" spans="1:12" s="334" customFormat="1" ht="32.25" customHeight="1">
      <c r="A119" s="367" t="s">
        <v>1839</v>
      </c>
      <c r="B119" s="368" t="s">
        <v>1906</v>
      </c>
      <c r="C119" s="345" t="s">
        <v>1840</v>
      </c>
      <c r="D119" s="344" t="s">
        <v>1841</v>
      </c>
      <c r="E119" s="346" t="s">
        <v>1876</v>
      </c>
      <c r="F119" s="347" t="s">
        <v>1877</v>
      </c>
      <c r="G119" s="346" t="s">
        <v>1885</v>
      </c>
      <c r="H119" s="346" t="s">
        <v>1892</v>
      </c>
      <c r="I119" s="348">
        <v>984</v>
      </c>
      <c r="J119" s="348">
        <f t="shared" si="1"/>
        <v>1181</v>
      </c>
      <c r="K119" s="333"/>
      <c r="L119" s="350"/>
    </row>
    <row r="120" spans="1:12" s="334" customFormat="1" ht="32.25" customHeight="1">
      <c r="A120" s="367" t="s">
        <v>1907</v>
      </c>
      <c r="B120" s="369" t="s">
        <v>1908</v>
      </c>
      <c r="C120" s="345" t="s">
        <v>1909</v>
      </c>
      <c r="D120" s="344" t="s">
        <v>1910</v>
      </c>
      <c r="E120" s="346" t="s">
        <v>1876</v>
      </c>
      <c r="F120" s="347" t="s">
        <v>1877</v>
      </c>
      <c r="G120" s="346" t="s">
        <v>1885</v>
      </c>
      <c r="H120" s="346" t="s">
        <v>1892</v>
      </c>
      <c r="I120" s="348">
        <v>760</v>
      </c>
      <c r="J120" s="348">
        <f t="shared" si="1"/>
        <v>912</v>
      </c>
      <c r="K120" s="333"/>
      <c r="L120" s="350"/>
    </row>
    <row r="121" spans="1:12" s="334" customFormat="1" ht="32.25" customHeight="1">
      <c r="A121" s="367" t="s">
        <v>121</v>
      </c>
      <c r="B121" s="368" t="s">
        <v>1822</v>
      </c>
      <c r="C121" s="345" t="s">
        <v>1823</v>
      </c>
      <c r="D121" s="344" t="s">
        <v>1824</v>
      </c>
      <c r="E121" s="346" t="s">
        <v>1876</v>
      </c>
      <c r="F121" s="347" t="s">
        <v>1877</v>
      </c>
      <c r="G121" s="346" t="s">
        <v>1885</v>
      </c>
      <c r="H121" s="346" t="s">
        <v>1892</v>
      </c>
      <c r="I121" s="348">
        <v>945</v>
      </c>
      <c r="J121" s="348">
        <f t="shared" si="1"/>
        <v>1134</v>
      </c>
      <c r="K121" s="333"/>
      <c r="L121" s="350"/>
    </row>
    <row r="122" spans="1:12" s="334" customFormat="1" ht="32.25" customHeight="1">
      <c r="A122" s="367">
        <v>68</v>
      </c>
      <c r="B122" s="368" t="s">
        <v>1911</v>
      </c>
      <c r="C122" s="345" t="s">
        <v>1912</v>
      </c>
      <c r="D122" s="344" t="s">
        <v>1913</v>
      </c>
      <c r="E122" s="346" t="s">
        <v>1876</v>
      </c>
      <c r="F122" s="347" t="s">
        <v>1877</v>
      </c>
      <c r="G122" s="346" t="s">
        <v>1885</v>
      </c>
      <c r="H122" s="346" t="s">
        <v>1914</v>
      </c>
      <c r="I122" s="348">
        <v>623</v>
      </c>
      <c r="J122" s="348">
        <f t="shared" si="1"/>
        <v>748</v>
      </c>
      <c r="K122" s="333"/>
      <c r="L122" s="350"/>
    </row>
    <row r="123" spans="1:12" s="334" customFormat="1" ht="32.25" customHeight="1">
      <c r="A123" s="343">
        <v>69</v>
      </c>
      <c r="B123" s="347" t="s">
        <v>1915</v>
      </c>
      <c r="C123" s="345" t="s">
        <v>1912</v>
      </c>
      <c r="D123" s="344" t="s">
        <v>1913</v>
      </c>
      <c r="E123" s="346" t="s">
        <v>1876</v>
      </c>
      <c r="F123" s="347" t="s">
        <v>1877</v>
      </c>
      <c r="G123" s="346" t="s">
        <v>1885</v>
      </c>
      <c r="H123" s="346" t="s">
        <v>1914</v>
      </c>
      <c r="I123" s="348">
        <v>623</v>
      </c>
      <c r="J123" s="348">
        <f t="shared" si="1"/>
        <v>748</v>
      </c>
      <c r="K123" s="333"/>
      <c r="L123" s="350"/>
    </row>
    <row r="124" spans="1:12" s="334" customFormat="1" ht="32.25" customHeight="1">
      <c r="A124" s="343">
        <v>208</v>
      </c>
      <c r="B124" s="347" t="s">
        <v>1916</v>
      </c>
      <c r="C124" s="345" t="s">
        <v>1917</v>
      </c>
      <c r="D124" s="344" t="s">
        <v>1918</v>
      </c>
      <c r="E124" s="346" t="s">
        <v>1876</v>
      </c>
      <c r="F124" s="347" t="s">
        <v>1877</v>
      </c>
      <c r="G124" s="346" t="s">
        <v>1885</v>
      </c>
      <c r="H124" s="346" t="s">
        <v>1914</v>
      </c>
      <c r="I124" s="348">
        <v>623</v>
      </c>
      <c r="J124" s="348">
        <f t="shared" si="1"/>
        <v>748</v>
      </c>
      <c r="K124" s="333"/>
      <c r="L124" s="350"/>
    </row>
    <row r="125" spans="1:12" s="334" customFormat="1" ht="32.25" customHeight="1">
      <c r="A125" s="367" t="s">
        <v>1919</v>
      </c>
      <c r="B125" s="368" t="s">
        <v>1920</v>
      </c>
      <c r="C125" s="345" t="s">
        <v>1921</v>
      </c>
      <c r="D125" s="344" t="s">
        <v>1922</v>
      </c>
      <c r="E125" s="346" t="s">
        <v>1876</v>
      </c>
      <c r="F125" s="347" t="s">
        <v>1877</v>
      </c>
      <c r="G125" s="346" t="s">
        <v>1885</v>
      </c>
      <c r="H125" s="346" t="s">
        <v>1892</v>
      </c>
      <c r="I125" s="348">
        <v>883.55</v>
      </c>
      <c r="J125" s="348">
        <v>883.55</v>
      </c>
      <c r="K125" s="333"/>
      <c r="L125" s="350"/>
    </row>
    <row r="126" spans="1:12" s="334" customFormat="1" ht="15" customHeight="1">
      <c r="A126" s="370"/>
      <c r="B126" s="371"/>
      <c r="C126" s="205"/>
      <c r="D126" s="372"/>
      <c r="E126" s="373"/>
      <c r="F126" s="374"/>
      <c r="G126" s="373"/>
      <c r="H126" s="373"/>
      <c r="I126" s="373"/>
      <c r="J126" s="373"/>
      <c r="K126" s="333"/>
    </row>
    <row r="127" spans="1:12" s="334" customFormat="1" ht="15" customHeight="1">
      <c r="A127" s="375">
        <v>1</v>
      </c>
      <c r="B127" s="376" t="s">
        <v>1924</v>
      </c>
      <c r="C127" s="377"/>
      <c r="D127" s="356"/>
      <c r="E127" s="356"/>
      <c r="F127" s="378"/>
      <c r="G127" s="356"/>
      <c r="H127" s="360"/>
      <c r="I127" s="360"/>
      <c r="J127" s="360"/>
      <c r="K127" s="333"/>
    </row>
    <row r="128" spans="1:12" s="334" customFormat="1" ht="15" customHeight="1">
      <c r="A128" s="379" t="s">
        <v>168</v>
      </c>
      <c r="B128" s="376" t="s">
        <v>1925</v>
      </c>
      <c r="C128" s="377"/>
      <c r="D128" s="356"/>
      <c r="E128" s="356"/>
      <c r="F128" s="378"/>
      <c r="G128" s="356"/>
      <c r="H128" s="360"/>
      <c r="I128" s="360"/>
      <c r="J128" s="360"/>
      <c r="K128" s="333"/>
    </row>
    <row r="129" spans="1:11" s="334" customFormat="1" ht="15">
      <c r="A129" s="356"/>
      <c r="B129" s="356"/>
      <c r="C129" s="356"/>
      <c r="D129" s="225"/>
      <c r="E129" s="225"/>
      <c r="F129" s="225"/>
      <c r="G129" s="380" t="s">
        <v>123</v>
      </c>
      <c r="H129" s="381"/>
      <c r="I129" s="366"/>
      <c r="J129" s="366"/>
      <c r="K129" s="333"/>
    </row>
    <row r="130" spans="1:11" s="334" customFormat="1" ht="14.25">
      <c r="A130" s="356"/>
      <c r="B130" s="356"/>
      <c r="C130" s="356"/>
      <c r="D130" s="356"/>
      <c r="E130" s="360"/>
      <c r="F130" s="356"/>
      <c r="G130" s="356"/>
      <c r="H130" s="356"/>
      <c r="I130" s="356"/>
      <c r="J130" s="356"/>
      <c r="K130" s="333"/>
    </row>
    <row r="131" spans="1:11" s="334" customFormat="1" ht="14.25">
      <c r="A131" s="356"/>
      <c r="B131" s="356"/>
      <c r="C131" s="356"/>
      <c r="D131" s="356"/>
      <c r="E131" s="360"/>
      <c r="F131" s="356"/>
      <c r="G131" s="356"/>
      <c r="H131" s="356"/>
      <c r="I131" s="356"/>
      <c r="J131" s="356"/>
      <c r="K131" s="333"/>
    </row>
    <row r="132" spans="1:11" s="334" customFormat="1" ht="14.25">
      <c r="A132" s="356"/>
      <c r="B132" s="356"/>
      <c r="C132" s="356"/>
      <c r="D132" s="356"/>
      <c r="E132" s="360"/>
      <c r="F132" s="356"/>
      <c r="G132" s="356"/>
      <c r="H132" s="356"/>
      <c r="I132" s="356"/>
      <c r="J132" s="356"/>
      <c r="K132" s="333"/>
    </row>
    <row r="133" spans="1:11" s="334" customFormat="1" ht="14.25">
      <c r="A133" s="356"/>
      <c r="B133" s="356"/>
      <c r="C133" s="356"/>
      <c r="D133" s="356"/>
      <c r="E133" s="360"/>
      <c r="F133" s="356"/>
      <c r="G133" s="356"/>
      <c r="H133" s="356"/>
      <c r="I133" s="356"/>
      <c r="J133" s="356"/>
      <c r="K133" s="333"/>
    </row>
    <row r="134" spans="1:11" s="334" customFormat="1" ht="14.25">
      <c r="A134" s="356"/>
      <c r="B134" s="356"/>
      <c r="C134" s="356"/>
      <c r="D134" s="356"/>
      <c r="E134" s="360"/>
      <c r="F134" s="356"/>
      <c r="G134" s="356"/>
      <c r="H134" s="356"/>
      <c r="I134" s="356"/>
      <c r="J134" s="356"/>
      <c r="K134" s="333"/>
    </row>
    <row r="135" spans="1:11" s="334" customFormat="1" ht="14.25">
      <c r="A135" s="356"/>
      <c r="B135" s="356"/>
      <c r="C135" s="356"/>
      <c r="D135" s="356"/>
      <c r="E135" s="360"/>
      <c r="F135" s="356"/>
      <c r="G135" s="356"/>
      <c r="H135" s="356"/>
      <c r="I135" s="356"/>
      <c r="J135" s="356"/>
      <c r="K135" s="333"/>
    </row>
    <row r="136" spans="1:11" s="334" customFormat="1" ht="14.25">
      <c r="A136" s="356"/>
      <c r="B136" s="356"/>
      <c r="C136" s="356"/>
      <c r="D136" s="356"/>
      <c r="E136" s="360"/>
      <c r="F136" s="356"/>
      <c r="G136" s="356"/>
      <c r="H136" s="356"/>
      <c r="I136" s="356"/>
      <c r="J136" s="356"/>
      <c r="K136" s="333"/>
    </row>
    <row r="137" spans="1:11" s="334" customFormat="1" ht="14.25">
      <c r="A137" s="356"/>
      <c r="B137" s="356"/>
      <c r="C137" s="356"/>
      <c r="D137" s="356"/>
      <c r="E137" s="360"/>
      <c r="F137" s="356"/>
      <c r="G137" s="356"/>
      <c r="H137" s="356"/>
      <c r="I137" s="356"/>
      <c r="J137" s="356"/>
      <c r="K137" s="333"/>
    </row>
    <row r="138" spans="1:11" s="334" customFormat="1" ht="14.25">
      <c r="A138" s="356"/>
      <c r="B138" s="356"/>
      <c r="C138" s="356"/>
      <c r="D138" s="356"/>
      <c r="E138" s="360"/>
      <c r="F138" s="356"/>
      <c r="G138" s="356"/>
      <c r="H138" s="356"/>
      <c r="I138" s="356"/>
      <c r="J138" s="356"/>
      <c r="K138" s="333"/>
    </row>
    <row r="139" spans="1:11" s="334" customFormat="1" ht="14.25">
      <c r="A139" s="356"/>
      <c r="B139" s="356"/>
      <c r="C139" s="356"/>
      <c r="D139" s="356"/>
      <c r="E139" s="360"/>
      <c r="F139" s="356"/>
      <c r="G139" s="356"/>
      <c r="H139" s="356"/>
      <c r="I139" s="356"/>
      <c r="J139" s="356"/>
      <c r="K139" s="333"/>
    </row>
    <row r="140" spans="1:11" s="334" customFormat="1" ht="14.25">
      <c r="A140" s="356"/>
      <c r="B140" s="356"/>
      <c r="C140" s="356"/>
      <c r="D140" s="356"/>
      <c r="E140" s="360"/>
      <c r="F140" s="356"/>
      <c r="G140" s="356"/>
      <c r="H140" s="356"/>
      <c r="I140" s="356"/>
      <c r="J140" s="356"/>
      <c r="K140" s="333"/>
    </row>
    <row r="141" spans="1:11" s="334" customFormat="1" ht="14.25">
      <c r="A141" s="356"/>
      <c r="B141" s="356"/>
      <c r="C141" s="356"/>
      <c r="D141" s="356"/>
      <c r="E141" s="360"/>
      <c r="F141" s="356"/>
      <c r="G141" s="356"/>
      <c r="H141" s="356"/>
      <c r="I141" s="356"/>
      <c r="J141" s="356"/>
      <c r="K141" s="333"/>
    </row>
    <row r="142" spans="1:11" s="334" customFormat="1" ht="14.25">
      <c r="A142" s="356"/>
      <c r="B142" s="356"/>
      <c r="C142" s="356"/>
      <c r="D142" s="356"/>
      <c r="E142" s="360"/>
      <c r="F142" s="356"/>
      <c r="G142" s="356"/>
      <c r="H142" s="356"/>
      <c r="I142" s="356"/>
      <c r="J142" s="356"/>
      <c r="K142" s="333"/>
    </row>
    <row r="143" spans="1:11" s="334" customFormat="1" ht="14.25">
      <c r="A143" s="356"/>
      <c r="B143" s="356"/>
      <c r="C143" s="356"/>
      <c r="D143" s="356"/>
      <c r="E143" s="360"/>
      <c r="F143" s="356"/>
      <c r="G143" s="356"/>
      <c r="H143" s="356"/>
      <c r="I143" s="356"/>
      <c r="J143" s="356"/>
      <c r="K143" s="333"/>
    </row>
    <row r="144" spans="1:11" s="334" customFormat="1" ht="14.25">
      <c r="A144" s="356"/>
      <c r="B144" s="356"/>
      <c r="C144" s="356"/>
      <c r="D144" s="356"/>
      <c r="E144" s="360"/>
      <c r="F144" s="356"/>
      <c r="G144" s="356"/>
      <c r="H144" s="356"/>
      <c r="I144" s="356"/>
      <c r="J144" s="356"/>
      <c r="K144" s="333"/>
    </row>
    <row r="145" spans="5:11" s="334" customFormat="1" ht="14.25">
      <c r="E145" s="382"/>
      <c r="K145" s="333"/>
    </row>
    <row r="146" spans="5:11" s="334" customFormat="1" ht="14.25">
      <c r="E146" s="382"/>
      <c r="K146" s="333"/>
    </row>
    <row r="147" spans="5:11" s="334" customFormat="1" ht="14.25">
      <c r="E147" s="382"/>
      <c r="K147" s="333"/>
    </row>
    <row r="148" spans="5:11" s="334" customFormat="1" ht="14.25">
      <c r="E148" s="382"/>
      <c r="K148" s="333"/>
    </row>
    <row r="149" spans="5:11" s="334" customFormat="1" ht="14.25">
      <c r="E149" s="382"/>
      <c r="K149" s="333"/>
    </row>
    <row r="150" spans="5:11" s="334" customFormat="1" ht="14.25">
      <c r="E150" s="382"/>
      <c r="K150" s="333"/>
    </row>
    <row r="151" spans="5:11" s="334" customFormat="1" ht="14.25">
      <c r="E151" s="382"/>
      <c r="K151" s="333"/>
    </row>
    <row r="152" spans="5:11" s="334" customFormat="1" ht="14.25">
      <c r="E152" s="382"/>
      <c r="K152" s="333"/>
    </row>
    <row r="153" spans="5:11" s="334" customFormat="1" ht="14.25">
      <c r="E153" s="382"/>
      <c r="K153" s="333"/>
    </row>
    <row r="154" spans="5:11" s="334" customFormat="1" ht="14.25">
      <c r="E154" s="382"/>
      <c r="K154" s="333"/>
    </row>
    <row r="155" spans="5:11" s="334" customFormat="1" ht="14.25">
      <c r="E155" s="382"/>
      <c r="K155" s="333"/>
    </row>
    <row r="156" spans="5:11" s="334" customFormat="1" ht="14.25">
      <c r="E156" s="382"/>
      <c r="K156" s="333"/>
    </row>
    <row r="157" spans="5:11" s="334" customFormat="1" ht="14.25">
      <c r="E157" s="382"/>
      <c r="K157" s="333"/>
    </row>
    <row r="158" spans="5:11" s="334" customFormat="1" ht="14.25">
      <c r="E158" s="382"/>
      <c r="K158" s="333"/>
    </row>
    <row r="159" spans="5:11" s="334" customFormat="1" ht="14.25">
      <c r="E159" s="382"/>
      <c r="K159" s="333"/>
    </row>
    <row r="160" spans="5:11" s="334" customFormat="1" ht="14.25">
      <c r="E160" s="382"/>
      <c r="K160" s="333"/>
    </row>
    <row r="161" spans="5:11" s="334" customFormat="1" ht="14.25">
      <c r="E161" s="382"/>
      <c r="K161" s="333"/>
    </row>
    <row r="162" spans="5:11" s="334" customFormat="1" ht="14.25">
      <c r="E162" s="382"/>
      <c r="K162" s="333"/>
    </row>
    <row r="163" spans="5:11" s="334" customFormat="1" ht="14.25">
      <c r="E163" s="382"/>
      <c r="K163" s="333"/>
    </row>
    <row r="164" spans="5:11" s="334" customFormat="1" ht="14.25">
      <c r="E164" s="382"/>
      <c r="K164" s="333"/>
    </row>
    <row r="165" spans="5:11" s="334" customFormat="1" ht="14.25">
      <c r="E165" s="382"/>
      <c r="K165" s="333"/>
    </row>
    <row r="166" spans="5:11" s="334" customFormat="1" ht="14.25">
      <c r="E166" s="382"/>
      <c r="K166" s="333"/>
    </row>
    <row r="167" spans="5:11" s="334" customFormat="1" ht="14.25">
      <c r="E167" s="382"/>
      <c r="K167" s="333"/>
    </row>
    <row r="168" spans="5:11" s="334" customFormat="1" ht="14.25">
      <c r="E168" s="382"/>
      <c r="K168" s="333"/>
    </row>
    <row r="169" spans="5:11" s="334" customFormat="1" ht="14.25">
      <c r="E169" s="382"/>
      <c r="K169" s="333"/>
    </row>
    <row r="170" spans="5:11" s="334" customFormat="1" ht="14.25">
      <c r="E170" s="382"/>
      <c r="K170" s="333"/>
    </row>
    <row r="171" spans="5:11" s="334" customFormat="1" ht="14.25">
      <c r="E171" s="382"/>
      <c r="K171" s="333"/>
    </row>
    <row r="172" spans="5:11" s="334" customFormat="1" ht="14.25">
      <c r="E172" s="382"/>
      <c r="K172" s="333"/>
    </row>
    <row r="173" spans="5:11" s="334" customFormat="1" ht="14.25">
      <c r="E173" s="382"/>
      <c r="K173" s="333"/>
    </row>
    <row r="174" spans="5:11" s="334" customFormat="1" ht="14.25">
      <c r="E174" s="382"/>
      <c r="K174" s="333"/>
    </row>
    <row r="175" spans="5:11" s="334" customFormat="1" ht="14.25">
      <c r="E175" s="382"/>
      <c r="K175" s="333"/>
    </row>
    <row r="176" spans="5:11" s="334" customFormat="1" ht="14.25">
      <c r="E176" s="382"/>
      <c r="K176" s="333"/>
    </row>
    <row r="177" spans="5:11" s="334" customFormat="1" ht="14.25">
      <c r="E177" s="382"/>
      <c r="K177" s="333"/>
    </row>
    <row r="178" spans="5:11" s="334" customFormat="1" ht="14.25">
      <c r="E178" s="382"/>
      <c r="K178" s="333"/>
    </row>
    <row r="179" spans="5:11" s="334" customFormat="1" ht="14.25">
      <c r="E179" s="382"/>
      <c r="K179" s="333"/>
    </row>
    <row r="180" spans="5:11" s="334" customFormat="1" ht="14.25">
      <c r="E180" s="382"/>
      <c r="K180" s="333"/>
    </row>
    <row r="181" spans="5:11" s="334" customFormat="1" ht="14.25">
      <c r="E181" s="382"/>
      <c r="K181" s="333"/>
    </row>
    <row r="182" spans="5:11" s="334" customFormat="1" ht="14.25">
      <c r="E182" s="382"/>
      <c r="K182" s="333"/>
    </row>
    <row r="183" spans="5:11" s="334" customFormat="1" ht="14.25">
      <c r="E183" s="382"/>
      <c r="K183" s="333"/>
    </row>
    <row r="184" spans="5:11" s="334" customFormat="1" ht="14.25">
      <c r="E184" s="382"/>
      <c r="K184" s="333"/>
    </row>
    <row r="185" spans="5:11" s="334" customFormat="1" ht="14.25">
      <c r="E185" s="382"/>
      <c r="K185" s="333"/>
    </row>
    <row r="186" spans="5:11" s="334" customFormat="1" ht="14.25">
      <c r="E186" s="382"/>
      <c r="K186" s="333"/>
    </row>
    <row r="187" spans="5:11" s="334" customFormat="1" ht="14.25">
      <c r="E187" s="382"/>
      <c r="K187" s="333"/>
    </row>
    <row r="188" spans="5:11" s="334" customFormat="1" ht="14.25">
      <c r="E188" s="382"/>
      <c r="K188" s="333"/>
    </row>
    <row r="189" spans="5:11" s="334" customFormat="1" ht="14.25">
      <c r="E189" s="382"/>
      <c r="K189" s="333"/>
    </row>
    <row r="190" spans="5:11" s="334" customFormat="1" ht="14.25">
      <c r="E190" s="382"/>
      <c r="K190" s="333"/>
    </row>
    <row r="191" spans="5:11" s="334" customFormat="1" ht="14.25">
      <c r="E191" s="382"/>
      <c r="K191" s="333"/>
    </row>
    <row r="192" spans="5:11" s="334" customFormat="1" ht="14.25">
      <c r="E192" s="382"/>
      <c r="K192" s="333"/>
    </row>
    <row r="193" spans="5:11" s="334" customFormat="1" ht="14.25">
      <c r="E193" s="382"/>
      <c r="K193" s="333"/>
    </row>
    <row r="194" spans="5:11" s="334" customFormat="1" ht="14.25">
      <c r="E194" s="382"/>
      <c r="K194" s="333"/>
    </row>
    <row r="195" spans="5:11" s="334" customFormat="1" ht="14.25">
      <c r="E195" s="382"/>
      <c r="K195" s="333"/>
    </row>
    <row r="196" spans="5:11" s="334" customFormat="1" ht="14.25">
      <c r="E196" s="382"/>
      <c r="K196" s="333"/>
    </row>
    <row r="197" spans="5:11" s="334" customFormat="1" ht="14.25">
      <c r="E197" s="382"/>
      <c r="K197" s="333"/>
    </row>
    <row r="198" spans="5:11" s="334" customFormat="1" ht="14.25">
      <c r="E198" s="382"/>
      <c r="K198" s="333"/>
    </row>
    <row r="199" spans="5:11" s="334" customFormat="1" ht="14.25">
      <c r="E199" s="382"/>
      <c r="K199" s="333"/>
    </row>
    <row r="200" spans="5:11" s="334" customFormat="1" ht="14.25">
      <c r="E200" s="382"/>
      <c r="K200" s="333"/>
    </row>
    <row r="201" spans="5:11" s="334" customFormat="1" ht="14.25">
      <c r="E201" s="382"/>
      <c r="K201" s="333"/>
    </row>
    <row r="202" spans="5:11" s="334" customFormat="1" ht="14.25">
      <c r="E202" s="382"/>
      <c r="K202" s="333"/>
    </row>
    <row r="203" spans="5:11" s="334" customFormat="1" ht="14.25">
      <c r="E203" s="382"/>
      <c r="K203" s="333"/>
    </row>
    <row r="204" spans="5:11" s="334" customFormat="1" ht="14.25">
      <c r="E204" s="382"/>
      <c r="K204" s="333"/>
    </row>
    <row r="205" spans="5:11" s="334" customFormat="1" ht="14.25">
      <c r="E205" s="382"/>
      <c r="K205" s="333"/>
    </row>
    <row r="206" spans="5:11" s="334" customFormat="1" ht="14.25">
      <c r="E206" s="382"/>
      <c r="K206" s="333"/>
    </row>
    <row r="207" spans="5:11" s="334" customFormat="1" ht="14.25">
      <c r="E207" s="382"/>
      <c r="K207" s="333"/>
    </row>
    <row r="208" spans="5:11" s="334" customFormat="1" ht="14.25">
      <c r="E208" s="382"/>
      <c r="K208" s="333"/>
    </row>
    <row r="209" spans="5:11" s="334" customFormat="1" ht="14.25">
      <c r="E209" s="382"/>
      <c r="K209" s="333"/>
    </row>
    <row r="210" spans="5:11" s="334" customFormat="1" ht="14.25">
      <c r="E210" s="382"/>
      <c r="K210" s="333"/>
    </row>
    <row r="211" spans="5:11" s="334" customFormat="1" ht="14.25">
      <c r="E211" s="382"/>
      <c r="K211" s="333"/>
    </row>
    <row r="212" spans="5:11" s="334" customFormat="1" ht="14.25">
      <c r="E212" s="382"/>
      <c r="K212" s="333"/>
    </row>
    <row r="213" spans="5:11" s="334" customFormat="1" ht="14.25">
      <c r="E213" s="382"/>
      <c r="K213" s="333"/>
    </row>
    <row r="214" spans="5:11" s="334" customFormat="1" ht="14.25">
      <c r="E214" s="382"/>
      <c r="K214" s="333"/>
    </row>
    <row r="215" spans="5:11" s="334" customFormat="1" ht="14.25">
      <c r="E215" s="382"/>
      <c r="K215" s="333"/>
    </row>
    <row r="216" spans="5:11" s="334" customFormat="1" ht="14.25">
      <c r="E216" s="382"/>
      <c r="K216" s="333"/>
    </row>
    <row r="217" spans="5:11" s="334" customFormat="1" ht="14.25">
      <c r="E217" s="382"/>
      <c r="K217" s="333"/>
    </row>
    <row r="218" spans="5:11" s="334" customFormat="1" ht="14.25">
      <c r="E218" s="382"/>
      <c r="K218" s="333"/>
    </row>
    <row r="219" spans="5:11" s="334" customFormat="1" ht="14.25">
      <c r="E219" s="382"/>
      <c r="K219" s="333"/>
    </row>
    <row r="220" spans="5:11" s="334" customFormat="1" ht="14.25">
      <c r="E220" s="382"/>
      <c r="K220" s="333"/>
    </row>
    <row r="221" spans="5:11" s="334" customFormat="1" ht="14.25">
      <c r="E221" s="382"/>
      <c r="K221" s="333"/>
    </row>
    <row r="222" spans="5:11" s="334" customFormat="1" ht="14.25">
      <c r="E222" s="382"/>
      <c r="K222" s="333"/>
    </row>
    <row r="223" spans="5:11" s="334" customFormat="1" ht="14.25">
      <c r="E223" s="382"/>
      <c r="K223" s="333"/>
    </row>
    <row r="224" spans="5:11" s="334" customFormat="1" ht="14.25">
      <c r="E224" s="382"/>
      <c r="K224" s="333"/>
    </row>
    <row r="225" spans="5:11" s="334" customFormat="1" ht="14.25">
      <c r="E225" s="382"/>
      <c r="K225" s="333"/>
    </row>
    <row r="226" spans="5:11" s="334" customFormat="1" ht="14.25">
      <c r="E226" s="382"/>
      <c r="K226" s="333"/>
    </row>
    <row r="227" spans="5:11" s="334" customFormat="1" ht="14.25">
      <c r="E227" s="382"/>
      <c r="K227" s="333"/>
    </row>
    <row r="228" spans="5:11" s="334" customFormat="1" ht="14.25">
      <c r="E228" s="382"/>
      <c r="K228" s="333"/>
    </row>
    <row r="229" spans="5:11" s="334" customFormat="1" ht="14.25">
      <c r="E229" s="382"/>
      <c r="K229" s="333"/>
    </row>
    <row r="230" spans="5:11" s="334" customFormat="1" ht="14.25">
      <c r="E230" s="382"/>
      <c r="K230" s="333"/>
    </row>
    <row r="231" spans="5:11" s="334" customFormat="1" ht="14.25">
      <c r="E231" s="382"/>
      <c r="K231" s="333"/>
    </row>
    <row r="232" spans="5:11" s="334" customFormat="1" ht="14.25">
      <c r="E232" s="382"/>
      <c r="K232" s="333"/>
    </row>
    <row r="233" spans="5:11" s="334" customFormat="1" ht="14.25">
      <c r="E233" s="382"/>
      <c r="K233" s="333"/>
    </row>
    <row r="234" spans="5:11" s="334" customFormat="1" ht="14.25">
      <c r="E234" s="382"/>
      <c r="K234" s="333"/>
    </row>
    <row r="235" spans="5:11" s="334" customFormat="1" ht="14.25">
      <c r="E235" s="382"/>
      <c r="K235" s="333"/>
    </row>
    <row r="236" spans="5:11" s="334" customFormat="1" ht="14.25">
      <c r="E236" s="382"/>
      <c r="K236" s="333"/>
    </row>
    <row r="237" spans="5:11" s="334" customFormat="1" ht="14.25">
      <c r="E237" s="382"/>
      <c r="K237" s="333"/>
    </row>
    <row r="238" spans="5:11" s="334" customFormat="1" ht="14.25">
      <c r="E238" s="382"/>
      <c r="K238" s="333"/>
    </row>
    <row r="239" spans="5:11" s="334" customFormat="1" ht="14.25">
      <c r="E239" s="382"/>
      <c r="K239" s="333"/>
    </row>
    <row r="240" spans="5:11" s="334" customFormat="1" ht="14.25">
      <c r="E240" s="382"/>
      <c r="K240" s="333"/>
    </row>
    <row r="241" spans="5:11" s="334" customFormat="1" ht="14.25">
      <c r="E241" s="382"/>
      <c r="K241" s="333"/>
    </row>
    <row r="242" spans="5:11" s="334" customFormat="1" ht="14.25">
      <c r="E242" s="382"/>
      <c r="K242" s="333"/>
    </row>
    <row r="243" spans="5:11" s="334" customFormat="1" ht="14.25">
      <c r="E243" s="382"/>
      <c r="K243" s="333"/>
    </row>
    <row r="244" spans="5:11" s="334" customFormat="1" ht="14.25">
      <c r="E244" s="382"/>
      <c r="K244" s="333"/>
    </row>
    <row r="245" spans="5:11" s="334" customFormat="1" ht="14.25">
      <c r="E245" s="382"/>
      <c r="K245" s="333"/>
    </row>
    <row r="246" spans="5:11" s="334" customFormat="1" ht="14.25">
      <c r="E246" s="382"/>
      <c r="K246" s="333"/>
    </row>
    <row r="247" spans="5:11" s="334" customFormat="1" ht="14.25">
      <c r="E247" s="382"/>
      <c r="K247" s="333"/>
    </row>
    <row r="248" spans="5:11" s="334" customFormat="1" ht="14.25">
      <c r="E248" s="382"/>
      <c r="K248" s="333"/>
    </row>
    <row r="249" spans="5:11" s="334" customFormat="1" ht="14.25">
      <c r="E249" s="382"/>
      <c r="K249" s="333"/>
    </row>
    <row r="250" spans="5:11" s="334" customFormat="1" ht="14.25">
      <c r="E250" s="382"/>
      <c r="K250" s="333"/>
    </row>
    <row r="251" spans="5:11" s="334" customFormat="1" ht="14.25">
      <c r="E251" s="382"/>
      <c r="K251" s="333"/>
    </row>
    <row r="252" spans="5:11" s="334" customFormat="1" ht="14.25">
      <c r="E252" s="382"/>
      <c r="K252" s="333"/>
    </row>
    <row r="253" spans="5:11" s="334" customFormat="1" ht="14.25">
      <c r="E253" s="382"/>
      <c r="K253" s="333"/>
    </row>
    <row r="254" spans="5:11" s="334" customFormat="1" ht="14.25">
      <c r="E254" s="382"/>
      <c r="K254" s="333"/>
    </row>
    <row r="255" spans="5:11" s="334" customFormat="1" ht="14.25">
      <c r="E255" s="382"/>
      <c r="K255" s="333"/>
    </row>
    <row r="256" spans="5:11" s="334" customFormat="1" ht="14.25">
      <c r="E256" s="382"/>
      <c r="K256" s="333"/>
    </row>
    <row r="257" spans="5:11" s="334" customFormat="1" ht="14.25">
      <c r="E257" s="382"/>
      <c r="K257" s="333"/>
    </row>
    <row r="258" spans="5:11" s="334" customFormat="1" ht="14.25">
      <c r="E258" s="382"/>
      <c r="K258" s="333"/>
    </row>
    <row r="259" spans="5:11" s="334" customFormat="1" ht="14.25">
      <c r="E259" s="382"/>
      <c r="K259" s="333"/>
    </row>
    <row r="260" spans="5:11" s="334" customFormat="1" ht="14.25">
      <c r="E260" s="382"/>
      <c r="K260" s="333"/>
    </row>
    <row r="261" spans="5:11" s="334" customFormat="1" ht="14.25">
      <c r="E261" s="382"/>
      <c r="K261" s="333"/>
    </row>
    <row r="262" spans="5:11" s="334" customFormat="1" ht="14.25">
      <c r="E262" s="382"/>
      <c r="K262" s="333"/>
    </row>
    <row r="263" spans="5:11" s="334" customFormat="1" ht="14.25">
      <c r="E263" s="382"/>
      <c r="K263" s="333"/>
    </row>
    <row r="264" spans="5:11" s="334" customFormat="1" ht="14.25">
      <c r="E264" s="382"/>
      <c r="K264" s="333"/>
    </row>
    <row r="265" spans="5:11" s="334" customFormat="1" ht="14.25">
      <c r="E265" s="382"/>
      <c r="K265" s="333"/>
    </row>
    <row r="266" spans="5:11" s="334" customFormat="1" ht="14.25">
      <c r="E266" s="382"/>
      <c r="K266" s="333"/>
    </row>
    <row r="267" spans="5:11" s="334" customFormat="1" ht="14.25">
      <c r="E267" s="382"/>
      <c r="K267" s="333"/>
    </row>
    <row r="268" spans="5:11" s="334" customFormat="1" ht="14.25">
      <c r="E268" s="382"/>
      <c r="K268" s="333"/>
    </row>
    <row r="269" spans="5:11" s="334" customFormat="1" ht="14.25">
      <c r="E269" s="382"/>
      <c r="K269" s="333"/>
    </row>
    <row r="270" spans="5:11" s="334" customFormat="1" ht="14.25">
      <c r="E270" s="382"/>
      <c r="K270" s="333"/>
    </row>
    <row r="271" spans="5:11" s="334" customFormat="1" ht="14.25">
      <c r="E271" s="382"/>
      <c r="K271" s="333"/>
    </row>
    <row r="272" spans="5:11" s="334" customFormat="1" ht="14.25">
      <c r="E272" s="382"/>
      <c r="K272" s="333"/>
    </row>
    <row r="273" spans="5:11" s="334" customFormat="1" ht="14.25">
      <c r="E273" s="382"/>
      <c r="K273" s="333"/>
    </row>
    <row r="274" spans="5:11" s="334" customFormat="1" ht="14.25">
      <c r="E274" s="382"/>
      <c r="K274" s="333"/>
    </row>
    <row r="275" spans="5:11" s="334" customFormat="1" ht="14.25">
      <c r="E275" s="382"/>
      <c r="K275" s="333"/>
    </row>
    <row r="276" spans="5:11" s="334" customFormat="1" ht="14.25">
      <c r="E276" s="382"/>
      <c r="K276" s="333"/>
    </row>
    <row r="277" spans="5:11" s="334" customFormat="1" ht="14.25">
      <c r="E277" s="382"/>
      <c r="K277" s="333"/>
    </row>
    <row r="278" spans="5:11" s="334" customFormat="1" ht="14.25">
      <c r="E278" s="382"/>
      <c r="K278" s="333"/>
    </row>
    <row r="279" spans="5:11" s="334" customFormat="1" ht="14.25">
      <c r="E279" s="382"/>
      <c r="K279" s="333"/>
    </row>
    <row r="280" spans="5:11" s="334" customFormat="1" ht="14.25">
      <c r="E280" s="382"/>
      <c r="K280" s="333"/>
    </row>
    <row r="281" spans="5:11" s="334" customFormat="1" ht="14.25">
      <c r="E281" s="382"/>
      <c r="K281" s="333"/>
    </row>
    <row r="282" spans="5:11" s="334" customFormat="1" ht="14.25">
      <c r="E282" s="382"/>
      <c r="K282" s="333"/>
    </row>
    <row r="283" spans="5:11" s="334" customFormat="1" ht="14.25">
      <c r="E283" s="382"/>
      <c r="K283" s="333"/>
    </row>
    <row r="284" spans="5:11" s="334" customFormat="1" ht="14.25">
      <c r="E284" s="382"/>
      <c r="K284" s="333"/>
    </row>
    <row r="285" spans="5:11" s="334" customFormat="1" ht="14.25">
      <c r="E285" s="382"/>
      <c r="K285" s="333"/>
    </row>
    <row r="286" spans="5:11" s="334" customFormat="1" ht="14.25">
      <c r="E286" s="382"/>
      <c r="K286" s="333"/>
    </row>
    <row r="287" spans="5:11" s="334" customFormat="1" ht="14.25">
      <c r="E287" s="382"/>
      <c r="K287" s="333"/>
    </row>
    <row r="288" spans="5:11" s="334" customFormat="1" ht="14.25">
      <c r="E288" s="382"/>
      <c r="K288" s="333"/>
    </row>
    <row r="289" spans="5:11" s="334" customFormat="1" ht="14.25">
      <c r="E289" s="382"/>
      <c r="K289" s="333"/>
    </row>
    <row r="290" spans="5:11" s="334" customFormat="1" ht="14.25">
      <c r="E290" s="382"/>
      <c r="K290" s="333"/>
    </row>
    <row r="291" spans="5:11" s="334" customFormat="1" ht="14.25">
      <c r="E291" s="382"/>
      <c r="K291" s="333"/>
    </row>
    <row r="292" spans="5:11" s="334" customFormat="1" ht="14.25">
      <c r="E292" s="382"/>
      <c r="K292" s="333"/>
    </row>
    <row r="293" spans="5:11" s="334" customFormat="1" ht="14.25">
      <c r="E293" s="382"/>
      <c r="K293" s="333"/>
    </row>
    <row r="294" spans="5:11" s="334" customFormat="1" ht="14.25">
      <c r="E294" s="382"/>
      <c r="K294" s="333"/>
    </row>
    <row r="295" spans="5:11" s="334" customFormat="1" ht="14.25">
      <c r="E295" s="382"/>
      <c r="K295" s="333"/>
    </row>
    <row r="296" spans="5:11" s="334" customFormat="1" ht="14.25">
      <c r="E296" s="382"/>
      <c r="K296" s="333"/>
    </row>
    <row r="297" spans="5:11" s="334" customFormat="1" ht="14.25">
      <c r="E297" s="382"/>
      <c r="K297" s="333"/>
    </row>
    <row r="298" spans="5:11" s="334" customFormat="1" ht="14.25">
      <c r="E298" s="382"/>
      <c r="K298" s="333"/>
    </row>
    <row r="299" spans="5:11" s="334" customFormat="1" ht="14.25">
      <c r="E299" s="382"/>
      <c r="K299" s="333"/>
    </row>
    <row r="300" spans="5:11" s="334" customFormat="1" ht="14.25">
      <c r="E300" s="382"/>
      <c r="K300" s="333"/>
    </row>
    <row r="301" spans="5:11" s="334" customFormat="1" ht="14.25">
      <c r="E301" s="382"/>
      <c r="K301" s="333"/>
    </row>
    <row r="302" spans="5:11" s="334" customFormat="1" ht="14.25">
      <c r="E302" s="382"/>
      <c r="K302" s="333"/>
    </row>
    <row r="303" spans="5:11" s="334" customFormat="1" ht="14.25">
      <c r="E303" s="382"/>
      <c r="K303" s="333"/>
    </row>
    <row r="304" spans="5:11" s="334" customFormat="1" ht="14.25">
      <c r="E304" s="382"/>
      <c r="K304" s="333"/>
    </row>
    <row r="305" spans="5:11" s="334" customFormat="1" ht="14.25">
      <c r="E305" s="382"/>
      <c r="K305" s="333"/>
    </row>
    <row r="306" spans="5:11" s="334" customFormat="1" ht="14.25">
      <c r="E306" s="382"/>
      <c r="K306" s="333"/>
    </row>
    <row r="307" spans="5:11" s="334" customFormat="1" ht="14.25">
      <c r="E307" s="382"/>
      <c r="K307" s="333"/>
    </row>
    <row r="308" spans="5:11" s="334" customFormat="1" ht="14.25">
      <c r="E308" s="382"/>
      <c r="K308" s="333"/>
    </row>
    <row r="309" spans="5:11" s="334" customFormat="1" ht="14.25">
      <c r="E309" s="382"/>
      <c r="K309" s="333"/>
    </row>
    <row r="310" spans="5:11" s="334" customFormat="1" ht="14.25">
      <c r="E310" s="382"/>
      <c r="K310" s="333"/>
    </row>
    <row r="311" spans="5:11" s="334" customFormat="1" ht="14.25">
      <c r="E311" s="382"/>
      <c r="K311" s="333"/>
    </row>
    <row r="312" spans="5:11" s="334" customFormat="1" ht="14.25">
      <c r="E312" s="382"/>
      <c r="K312" s="333"/>
    </row>
    <row r="313" spans="5:11" s="334" customFormat="1" ht="14.25">
      <c r="E313" s="382"/>
      <c r="K313" s="333"/>
    </row>
    <row r="314" spans="5:11" s="334" customFormat="1" ht="14.25">
      <c r="E314" s="382"/>
      <c r="K314" s="333"/>
    </row>
    <row r="315" spans="5:11" s="334" customFormat="1" ht="14.25">
      <c r="E315" s="382"/>
      <c r="K315" s="333"/>
    </row>
    <row r="316" spans="5:11" s="334" customFormat="1" ht="14.25">
      <c r="E316" s="382"/>
      <c r="K316" s="333"/>
    </row>
    <row r="317" spans="5:11" s="334" customFormat="1" ht="14.25">
      <c r="E317" s="382"/>
      <c r="K317" s="333"/>
    </row>
    <row r="318" spans="5:11" s="334" customFormat="1" ht="14.25">
      <c r="E318" s="382"/>
      <c r="K318" s="333"/>
    </row>
    <row r="319" spans="5:11" s="334" customFormat="1" ht="14.25">
      <c r="E319" s="382"/>
      <c r="K319" s="333"/>
    </row>
    <row r="320" spans="5:11" s="334" customFormat="1" ht="14.25">
      <c r="E320" s="382"/>
      <c r="K320" s="333"/>
    </row>
    <row r="321" spans="5:11" s="334" customFormat="1" ht="14.25">
      <c r="E321" s="382"/>
      <c r="K321" s="333"/>
    </row>
    <row r="322" spans="5:11" s="334" customFormat="1" ht="14.25">
      <c r="E322" s="382"/>
      <c r="K322" s="333"/>
    </row>
    <row r="323" spans="5:11" s="334" customFormat="1" ht="14.25">
      <c r="E323" s="382"/>
      <c r="K323" s="333"/>
    </row>
    <row r="324" spans="5:11" s="334" customFormat="1" ht="14.25">
      <c r="E324" s="382"/>
      <c r="K324" s="333"/>
    </row>
    <row r="325" spans="5:11" s="334" customFormat="1" ht="14.25">
      <c r="E325" s="382"/>
      <c r="K325" s="333"/>
    </row>
    <row r="326" spans="5:11" s="334" customFormat="1" ht="14.25">
      <c r="E326" s="382"/>
      <c r="K326" s="333"/>
    </row>
    <row r="327" spans="5:11" s="334" customFormat="1" ht="14.25">
      <c r="E327" s="382"/>
      <c r="K327" s="333"/>
    </row>
    <row r="328" spans="5:11" s="334" customFormat="1" ht="14.25">
      <c r="E328" s="382"/>
      <c r="K328" s="333"/>
    </row>
    <row r="329" spans="5:11" s="334" customFormat="1" ht="14.25">
      <c r="E329" s="382"/>
      <c r="K329" s="333"/>
    </row>
    <row r="330" spans="5:11" s="334" customFormat="1" ht="14.25">
      <c r="E330" s="382"/>
      <c r="K330" s="333"/>
    </row>
    <row r="331" spans="5:11" s="334" customFormat="1" ht="14.25">
      <c r="E331" s="382"/>
      <c r="K331" s="333"/>
    </row>
    <row r="332" spans="5:11" s="334" customFormat="1" ht="14.25">
      <c r="E332" s="382"/>
      <c r="K332" s="333"/>
    </row>
    <row r="333" spans="5:11" s="334" customFormat="1" ht="14.25">
      <c r="E333" s="382"/>
      <c r="K333" s="333"/>
    </row>
    <row r="334" spans="5:11" s="334" customFormat="1" ht="14.25">
      <c r="E334" s="382"/>
      <c r="K334" s="333"/>
    </row>
    <row r="335" spans="5:11" s="334" customFormat="1" ht="14.25">
      <c r="E335" s="382"/>
      <c r="K335" s="333"/>
    </row>
    <row r="336" spans="5:11" s="334" customFormat="1" ht="14.25">
      <c r="E336" s="382"/>
      <c r="K336" s="333"/>
    </row>
    <row r="337" spans="5:11" s="334" customFormat="1" ht="14.25">
      <c r="E337" s="382"/>
      <c r="K337" s="333"/>
    </row>
    <row r="338" spans="5:11" s="334" customFormat="1" ht="14.25">
      <c r="E338" s="382"/>
      <c r="K338" s="333"/>
    </row>
    <row r="339" spans="5:11" s="334" customFormat="1" ht="14.25">
      <c r="E339" s="382"/>
      <c r="K339" s="333"/>
    </row>
    <row r="340" spans="5:11" s="334" customFormat="1" ht="14.25">
      <c r="E340" s="382"/>
      <c r="K340" s="333"/>
    </row>
    <row r="341" spans="5:11" s="334" customFormat="1" ht="14.25">
      <c r="E341" s="382"/>
      <c r="K341" s="333"/>
    </row>
    <row r="342" spans="5:11" s="334" customFormat="1" ht="14.25">
      <c r="E342" s="382"/>
      <c r="K342" s="333"/>
    </row>
    <row r="343" spans="5:11" s="334" customFormat="1" ht="14.25">
      <c r="E343" s="382"/>
      <c r="K343" s="333"/>
    </row>
    <row r="344" spans="5:11" s="334" customFormat="1" ht="14.25">
      <c r="E344" s="382"/>
      <c r="K344" s="333"/>
    </row>
    <row r="345" spans="5:11" s="334" customFormat="1" ht="14.25">
      <c r="E345" s="382"/>
      <c r="K345" s="333"/>
    </row>
    <row r="346" spans="5:11" s="334" customFormat="1" ht="14.25">
      <c r="E346" s="382"/>
      <c r="K346" s="333"/>
    </row>
    <row r="347" spans="5:11" s="334" customFormat="1" ht="14.25">
      <c r="E347" s="382"/>
      <c r="K347" s="333"/>
    </row>
    <row r="348" spans="5:11" s="334" customFormat="1" ht="14.25">
      <c r="E348" s="382"/>
      <c r="K348" s="333"/>
    </row>
    <row r="349" spans="5:11" s="334" customFormat="1" ht="14.25">
      <c r="E349" s="382"/>
      <c r="K349" s="333"/>
    </row>
    <row r="350" spans="5:11" s="334" customFormat="1" ht="14.25">
      <c r="E350" s="382"/>
      <c r="K350" s="333"/>
    </row>
    <row r="351" spans="5:11" s="334" customFormat="1" ht="14.25">
      <c r="E351" s="382"/>
      <c r="K351" s="333"/>
    </row>
    <row r="352" spans="5:11" s="334" customFormat="1" ht="14.25">
      <c r="E352" s="382"/>
      <c r="K352" s="333"/>
    </row>
    <row r="353" spans="5:11" s="334" customFormat="1" ht="14.25">
      <c r="E353" s="382"/>
      <c r="K353" s="333"/>
    </row>
    <row r="354" spans="5:11" s="334" customFormat="1" ht="14.25">
      <c r="E354" s="382"/>
      <c r="K354" s="333"/>
    </row>
    <row r="355" spans="5:11" s="334" customFormat="1" ht="14.25">
      <c r="E355" s="382"/>
      <c r="K355" s="333"/>
    </row>
    <row r="356" spans="5:11" s="334" customFormat="1" ht="14.25">
      <c r="E356" s="382"/>
      <c r="K356" s="333"/>
    </row>
    <row r="357" spans="5:11" s="334" customFormat="1" ht="14.25">
      <c r="E357" s="382"/>
      <c r="K357" s="333"/>
    </row>
    <row r="358" spans="5:11" s="334" customFormat="1" ht="14.25">
      <c r="E358" s="382"/>
      <c r="K358" s="333"/>
    </row>
    <row r="359" spans="5:11" s="334" customFormat="1" ht="14.25">
      <c r="E359" s="382"/>
      <c r="K359" s="333"/>
    </row>
    <row r="360" spans="5:11" s="334" customFormat="1" ht="14.25">
      <c r="E360" s="382"/>
      <c r="K360" s="333"/>
    </row>
    <row r="361" spans="5:11" s="334" customFormat="1" ht="14.25">
      <c r="E361" s="382"/>
      <c r="K361" s="333"/>
    </row>
    <row r="362" spans="5:11" s="334" customFormat="1" ht="14.25">
      <c r="E362" s="382"/>
      <c r="K362" s="333"/>
    </row>
    <row r="363" spans="5:11" s="334" customFormat="1" ht="14.25">
      <c r="E363" s="382"/>
      <c r="K363" s="333"/>
    </row>
    <row r="364" spans="5:11" s="334" customFormat="1" ht="14.25">
      <c r="E364" s="382"/>
      <c r="K364" s="333"/>
    </row>
    <row r="365" spans="5:11" s="334" customFormat="1" ht="14.25">
      <c r="E365" s="382"/>
      <c r="K365" s="333"/>
    </row>
    <row r="366" spans="5:11" s="334" customFormat="1" ht="14.25">
      <c r="E366" s="382"/>
      <c r="K366" s="333"/>
    </row>
    <row r="367" spans="5:11" s="334" customFormat="1" ht="14.25">
      <c r="E367" s="382"/>
      <c r="K367" s="333"/>
    </row>
    <row r="368" spans="5:11" s="334" customFormat="1" ht="14.25">
      <c r="E368" s="382"/>
      <c r="K368" s="333"/>
    </row>
    <row r="369" spans="5:11" s="334" customFormat="1" ht="14.25">
      <c r="E369" s="382"/>
      <c r="K369" s="333"/>
    </row>
    <row r="370" spans="5:11" s="334" customFormat="1" ht="14.25">
      <c r="E370" s="382"/>
      <c r="K370" s="333"/>
    </row>
    <row r="371" spans="5:11" s="334" customFormat="1" ht="14.25">
      <c r="E371" s="382"/>
      <c r="K371" s="333"/>
    </row>
    <row r="372" spans="5:11" s="334" customFormat="1" ht="14.25">
      <c r="E372" s="382"/>
      <c r="K372" s="333"/>
    </row>
    <row r="373" spans="5:11" s="334" customFormat="1" ht="14.25">
      <c r="E373" s="382"/>
      <c r="K373" s="333"/>
    </row>
    <row r="374" spans="5:11" s="334" customFormat="1" ht="14.25">
      <c r="E374" s="382"/>
      <c r="K374" s="333"/>
    </row>
    <row r="375" spans="5:11" s="334" customFormat="1" ht="14.25">
      <c r="E375" s="382"/>
      <c r="K375" s="333"/>
    </row>
    <row r="376" spans="5:11" s="334" customFormat="1" ht="14.25">
      <c r="E376" s="382"/>
      <c r="K376" s="333"/>
    </row>
    <row r="377" spans="5:11" s="334" customFormat="1" ht="14.25">
      <c r="E377" s="382"/>
      <c r="K377" s="333"/>
    </row>
    <row r="378" spans="5:11" s="334" customFormat="1" ht="14.25">
      <c r="E378" s="382"/>
      <c r="K378" s="333"/>
    </row>
    <row r="379" spans="5:11" s="334" customFormat="1" ht="14.25">
      <c r="E379" s="382"/>
      <c r="K379" s="333"/>
    </row>
    <row r="380" spans="5:11" s="334" customFormat="1" ht="14.25">
      <c r="E380" s="382"/>
      <c r="K380" s="333"/>
    </row>
    <row r="381" spans="5:11" s="334" customFormat="1" ht="14.25">
      <c r="E381" s="382"/>
      <c r="K381" s="333"/>
    </row>
    <row r="382" spans="5:11" s="334" customFormat="1" ht="14.25">
      <c r="E382" s="382"/>
      <c r="K382" s="333"/>
    </row>
    <row r="383" spans="5:11" s="334" customFormat="1" ht="14.25">
      <c r="E383" s="382"/>
      <c r="K383" s="333"/>
    </row>
    <row r="384" spans="5:11" s="334" customFormat="1" ht="14.25">
      <c r="E384" s="382"/>
      <c r="K384" s="333"/>
    </row>
    <row r="385" spans="5:11" s="334" customFormat="1" ht="14.25">
      <c r="E385" s="382"/>
      <c r="K385" s="333"/>
    </row>
    <row r="386" spans="5:11" s="334" customFormat="1" ht="14.25">
      <c r="E386" s="382"/>
      <c r="K386" s="333"/>
    </row>
    <row r="387" spans="5:11" s="334" customFormat="1" ht="14.25">
      <c r="E387" s="382"/>
      <c r="K387" s="333"/>
    </row>
    <row r="388" spans="5:11" s="334" customFormat="1" ht="14.25">
      <c r="E388" s="382"/>
      <c r="K388" s="333"/>
    </row>
    <row r="389" spans="5:11" s="334" customFormat="1" ht="14.25">
      <c r="E389" s="382"/>
      <c r="K389" s="333"/>
    </row>
    <row r="390" spans="5:11" s="334" customFormat="1" ht="14.25">
      <c r="E390" s="382"/>
      <c r="K390" s="333"/>
    </row>
    <row r="391" spans="5:11" s="334" customFormat="1" ht="14.25">
      <c r="E391" s="382"/>
      <c r="K391" s="333"/>
    </row>
    <row r="392" spans="5:11" s="334" customFormat="1" ht="14.25">
      <c r="E392" s="382"/>
      <c r="K392" s="333"/>
    </row>
    <row r="393" spans="5:11" s="334" customFormat="1" ht="14.25">
      <c r="E393" s="382"/>
      <c r="K393" s="333"/>
    </row>
    <row r="394" spans="5:11" s="334" customFormat="1" ht="14.25">
      <c r="E394" s="382"/>
      <c r="K394" s="333"/>
    </row>
    <row r="395" spans="5:11" s="334" customFormat="1" ht="14.25">
      <c r="E395" s="382"/>
      <c r="K395" s="333"/>
    </row>
    <row r="396" spans="5:11" s="334" customFormat="1" ht="14.25">
      <c r="E396" s="382"/>
      <c r="K396" s="333"/>
    </row>
    <row r="397" spans="5:11" s="334" customFormat="1" ht="14.25">
      <c r="E397" s="382"/>
      <c r="K397" s="333"/>
    </row>
    <row r="398" spans="5:11" s="334" customFormat="1" ht="14.25">
      <c r="E398" s="382"/>
      <c r="K398" s="333"/>
    </row>
    <row r="399" spans="5:11" s="334" customFormat="1" ht="14.25">
      <c r="E399" s="382"/>
      <c r="K399" s="333"/>
    </row>
    <row r="400" spans="5:11" s="334" customFormat="1" ht="14.25">
      <c r="E400" s="382"/>
      <c r="K400" s="333"/>
    </row>
    <row r="401" spans="5:11" s="334" customFormat="1" ht="14.25">
      <c r="E401" s="382"/>
      <c r="K401" s="333"/>
    </row>
    <row r="402" spans="5:11" s="334" customFormat="1" ht="14.25">
      <c r="E402" s="382"/>
      <c r="K402" s="333"/>
    </row>
    <row r="403" spans="5:11" s="334" customFormat="1" ht="14.25">
      <c r="E403" s="382"/>
      <c r="K403" s="333"/>
    </row>
    <row r="404" spans="5:11" s="334" customFormat="1" ht="14.25">
      <c r="E404" s="382"/>
      <c r="K404" s="333"/>
    </row>
    <row r="405" spans="5:11" s="334" customFormat="1" ht="14.25">
      <c r="E405" s="382"/>
      <c r="K405" s="333"/>
    </row>
    <row r="406" spans="5:11" s="334" customFormat="1" ht="14.25">
      <c r="E406" s="382"/>
      <c r="K406" s="333"/>
    </row>
    <row r="407" spans="5:11" s="334" customFormat="1" ht="14.25">
      <c r="E407" s="382"/>
      <c r="K407" s="333"/>
    </row>
    <row r="408" spans="5:11" s="334" customFormat="1" ht="14.25">
      <c r="E408" s="382"/>
      <c r="K408" s="333"/>
    </row>
    <row r="409" spans="5:11" s="334" customFormat="1" ht="14.25">
      <c r="E409" s="382"/>
      <c r="K409" s="333"/>
    </row>
    <row r="410" spans="5:11" s="334" customFormat="1" ht="14.25">
      <c r="E410" s="382"/>
      <c r="K410" s="333"/>
    </row>
    <row r="411" spans="5:11" s="334" customFormat="1" ht="14.25">
      <c r="E411" s="382"/>
      <c r="K411" s="333"/>
    </row>
    <row r="412" spans="5:11" s="334" customFormat="1" ht="14.25">
      <c r="E412" s="382"/>
      <c r="K412" s="333"/>
    </row>
    <row r="413" spans="5:11" s="334" customFormat="1" ht="14.25">
      <c r="E413" s="382"/>
      <c r="K413" s="333"/>
    </row>
    <row r="414" spans="5:11" s="334" customFormat="1" ht="14.25">
      <c r="E414" s="382"/>
      <c r="K414" s="333"/>
    </row>
    <row r="415" spans="5:11" s="334" customFormat="1" ht="14.25">
      <c r="E415" s="382"/>
      <c r="K415" s="333"/>
    </row>
    <row r="416" spans="5:11" s="334" customFormat="1" ht="14.25">
      <c r="E416" s="382"/>
      <c r="K416" s="333"/>
    </row>
    <row r="417" spans="5:11" s="334" customFormat="1" ht="14.25">
      <c r="E417" s="382"/>
      <c r="K417" s="333"/>
    </row>
    <row r="418" spans="5:11" s="334" customFormat="1" ht="14.25">
      <c r="E418" s="382"/>
      <c r="K418" s="333"/>
    </row>
    <row r="419" spans="5:11" s="334" customFormat="1" ht="14.25">
      <c r="E419" s="382"/>
      <c r="K419" s="333"/>
    </row>
    <row r="420" spans="5:11" s="334" customFormat="1" ht="14.25">
      <c r="E420" s="382"/>
      <c r="K420" s="333"/>
    </row>
    <row r="421" spans="5:11" s="334" customFormat="1" ht="14.25">
      <c r="E421" s="382"/>
      <c r="K421" s="333"/>
    </row>
    <row r="422" spans="5:11" s="334" customFormat="1" ht="14.25">
      <c r="E422" s="382"/>
      <c r="K422" s="333"/>
    </row>
    <row r="423" spans="5:11" s="334" customFormat="1" ht="14.25">
      <c r="E423" s="382"/>
      <c r="K423" s="333"/>
    </row>
    <row r="424" spans="5:11" s="334" customFormat="1" ht="14.25">
      <c r="E424" s="382"/>
      <c r="K424" s="333"/>
    </row>
    <row r="425" spans="5:11" s="334" customFormat="1" ht="14.25">
      <c r="E425" s="382"/>
      <c r="K425" s="333"/>
    </row>
    <row r="426" spans="5:11" s="334" customFormat="1" ht="14.25">
      <c r="E426" s="382"/>
      <c r="K426" s="333"/>
    </row>
    <row r="427" spans="5:11" s="334" customFormat="1" ht="14.25">
      <c r="E427" s="382"/>
      <c r="K427" s="333"/>
    </row>
    <row r="428" spans="5:11" s="334" customFormat="1" ht="14.25">
      <c r="E428" s="382"/>
      <c r="K428" s="333"/>
    </row>
    <row r="429" spans="5:11" s="334" customFormat="1" ht="14.25">
      <c r="E429" s="382"/>
      <c r="K429" s="333"/>
    </row>
    <row r="430" spans="5:11" s="334" customFormat="1" ht="14.25">
      <c r="E430" s="382"/>
      <c r="K430" s="333"/>
    </row>
    <row r="431" spans="5:11" s="334" customFormat="1" ht="14.25">
      <c r="E431" s="382"/>
      <c r="K431" s="333"/>
    </row>
    <row r="432" spans="5:11" s="334" customFormat="1" ht="14.25">
      <c r="E432" s="382"/>
      <c r="K432" s="333"/>
    </row>
    <row r="433" spans="5:11" s="334" customFormat="1" ht="14.25">
      <c r="E433" s="382"/>
      <c r="K433" s="333"/>
    </row>
    <row r="434" spans="5:11" s="334" customFormat="1" ht="14.25">
      <c r="E434" s="382"/>
      <c r="K434" s="333"/>
    </row>
    <row r="435" spans="5:11" s="334" customFormat="1" ht="14.25">
      <c r="E435" s="382"/>
      <c r="K435" s="333"/>
    </row>
    <row r="436" spans="5:11" s="334" customFormat="1" ht="14.25">
      <c r="E436" s="382"/>
      <c r="K436" s="333"/>
    </row>
    <row r="437" spans="5:11" s="334" customFormat="1" ht="14.25">
      <c r="E437" s="382"/>
      <c r="K437" s="333"/>
    </row>
    <row r="438" spans="5:11" s="334" customFormat="1" ht="14.25">
      <c r="E438" s="382"/>
      <c r="K438" s="333"/>
    </row>
    <row r="439" spans="5:11" s="334" customFormat="1" ht="14.25">
      <c r="E439" s="382"/>
      <c r="K439" s="333"/>
    </row>
    <row r="440" spans="5:11" s="334" customFormat="1" ht="14.25">
      <c r="E440" s="382"/>
      <c r="K440" s="333"/>
    </row>
    <row r="441" spans="5:11" s="334" customFormat="1" ht="14.25">
      <c r="E441" s="382"/>
      <c r="K441" s="333"/>
    </row>
    <row r="442" spans="5:11" s="334" customFormat="1" ht="14.25">
      <c r="E442" s="382"/>
      <c r="K442" s="333"/>
    </row>
    <row r="443" spans="5:11" s="334" customFormat="1" ht="14.25">
      <c r="E443" s="382"/>
      <c r="K443" s="333"/>
    </row>
    <row r="444" spans="5:11" s="334" customFormat="1" ht="14.25">
      <c r="E444" s="382"/>
      <c r="K444" s="333"/>
    </row>
    <row r="445" spans="5:11" s="334" customFormat="1" ht="14.25">
      <c r="E445" s="382"/>
      <c r="K445" s="333"/>
    </row>
    <row r="446" spans="5:11" s="334" customFormat="1" ht="14.25">
      <c r="E446" s="382"/>
      <c r="K446" s="333"/>
    </row>
    <row r="447" spans="5:11" s="334" customFormat="1" ht="14.25">
      <c r="E447" s="382"/>
      <c r="K447" s="333"/>
    </row>
    <row r="448" spans="5:11" s="334" customFormat="1" ht="14.25">
      <c r="E448" s="382"/>
      <c r="K448" s="333"/>
    </row>
    <row r="449" spans="5:11" s="334" customFormat="1" ht="14.25">
      <c r="E449" s="382"/>
      <c r="K449" s="333"/>
    </row>
    <row r="450" spans="5:11" s="334" customFormat="1" ht="14.25">
      <c r="E450" s="382"/>
      <c r="K450" s="333"/>
    </row>
    <row r="451" spans="5:11" s="334" customFormat="1" ht="14.25">
      <c r="E451" s="382"/>
      <c r="K451" s="333"/>
    </row>
    <row r="452" spans="5:11" s="334" customFormat="1" ht="14.25">
      <c r="E452" s="382"/>
      <c r="K452" s="333"/>
    </row>
    <row r="453" spans="5:11" s="334" customFormat="1" ht="14.25">
      <c r="E453" s="382"/>
      <c r="K453" s="333"/>
    </row>
    <row r="454" spans="5:11" s="334" customFormat="1" ht="14.25">
      <c r="E454" s="382"/>
      <c r="K454" s="333"/>
    </row>
    <row r="455" spans="5:11" s="334" customFormat="1" ht="14.25">
      <c r="E455" s="382"/>
      <c r="K455" s="333"/>
    </row>
    <row r="456" spans="5:11" s="334" customFormat="1" ht="14.25">
      <c r="E456" s="382"/>
      <c r="K456" s="333"/>
    </row>
    <row r="457" spans="5:11" s="334" customFormat="1" ht="14.25">
      <c r="E457" s="382"/>
      <c r="K457" s="333"/>
    </row>
    <row r="458" spans="5:11" s="334" customFormat="1" ht="14.25">
      <c r="E458" s="382"/>
      <c r="K458" s="333"/>
    </row>
    <row r="459" spans="5:11" s="334" customFormat="1" ht="14.25">
      <c r="E459" s="382"/>
      <c r="K459" s="333"/>
    </row>
    <row r="460" spans="5:11" s="334" customFormat="1" ht="14.25">
      <c r="E460" s="382"/>
      <c r="K460" s="333"/>
    </row>
    <row r="461" spans="5:11" s="334" customFormat="1" ht="14.25">
      <c r="E461" s="382"/>
      <c r="K461" s="333"/>
    </row>
    <row r="462" spans="5:11" s="334" customFormat="1" ht="14.25">
      <c r="E462" s="382"/>
      <c r="K462" s="333"/>
    </row>
    <row r="463" spans="5:11" s="334" customFormat="1" ht="14.25">
      <c r="E463" s="382"/>
      <c r="K463" s="333"/>
    </row>
    <row r="464" spans="5:11" s="334" customFormat="1" ht="14.25">
      <c r="E464" s="382"/>
      <c r="K464" s="333"/>
    </row>
    <row r="465" spans="5:11" s="334" customFormat="1" ht="14.25">
      <c r="E465" s="382"/>
      <c r="K465" s="333"/>
    </row>
    <row r="466" spans="5:11" s="334" customFormat="1" ht="14.25">
      <c r="E466" s="382"/>
      <c r="K466" s="333"/>
    </row>
    <row r="467" spans="5:11" s="334" customFormat="1" ht="14.25">
      <c r="E467" s="382"/>
      <c r="K467" s="333"/>
    </row>
    <row r="468" spans="5:11" s="334" customFormat="1" ht="14.25">
      <c r="E468" s="382"/>
      <c r="K468" s="333"/>
    </row>
    <row r="469" spans="5:11" s="334" customFormat="1" ht="14.25">
      <c r="E469" s="382"/>
      <c r="K469" s="333"/>
    </row>
    <row r="470" spans="5:11" s="334" customFormat="1" ht="14.25">
      <c r="E470" s="382"/>
      <c r="K470" s="333"/>
    </row>
    <row r="471" spans="5:11" s="334" customFormat="1" ht="14.25">
      <c r="E471" s="382"/>
      <c r="K471" s="333"/>
    </row>
    <row r="472" spans="5:11" s="334" customFormat="1" ht="14.25">
      <c r="E472" s="382"/>
      <c r="K472" s="333"/>
    </row>
    <row r="473" spans="5:11" s="334" customFormat="1" ht="14.25">
      <c r="E473" s="382"/>
      <c r="K473" s="333"/>
    </row>
    <row r="474" spans="5:11" s="334" customFormat="1" ht="14.25">
      <c r="E474" s="382"/>
      <c r="K474" s="333"/>
    </row>
    <row r="475" spans="5:11" s="334" customFormat="1" ht="14.25">
      <c r="E475" s="382"/>
      <c r="K475" s="333"/>
    </row>
    <row r="476" spans="5:11" s="334" customFormat="1" ht="14.25">
      <c r="E476" s="382"/>
      <c r="K476" s="333"/>
    </row>
    <row r="477" spans="5:11" s="334" customFormat="1" ht="14.25">
      <c r="E477" s="382"/>
      <c r="K477" s="333"/>
    </row>
    <row r="478" spans="5:11" s="334" customFormat="1" ht="14.25">
      <c r="E478" s="382"/>
      <c r="K478" s="333"/>
    </row>
    <row r="479" spans="5:11" s="334" customFormat="1" ht="14.25">
      <c r="E479" s="382"/>
      <c r="K479" s="333"/>
    </row>
    <row r="480" spans="5:11" s="334" customFormat="1" ht="14.25">
      <c r="E480" s="382"/>
      <c r="K480" s="333"/>
    </row>
    <row r="481" spans="5:11" s="334" customFormat="1" ht="14.25">
      <c r="E481" s="382"/>
      <c r="K481" s="333"/>
    </row>
    <row r="482" spans="5:11" s="334" customFormat="1" ht="14.25">
      <c r="E482" s="382"/>
      <c r="K482" s="333"/>
    </row>
    <row r="483" spans="5:11" s="334" customFormat="1" ht="14.25">
      <c r="E483" s="382"/>
      <c r="K483" s="333"/>
    </row>
    <row r="484" spans="5:11" s="334" customFormat="1" ht="14.25">
      <c r="E484" s="382"/>
      <c r="K484" s="333"/>
    </row>
    <row r="485" spans="5:11" s="334" customFormat="1" ht="14.25">
      <c r="E485" s="382"/>
      <c r="K485" s="333"/>
    </row>
    <row r="486" spans="5:11" s="334" customFormat="1" ht="14.25">
      <c r="E486" s="382"/>
      <c r="K486" s="333"/>
    </row>
    <row r="487" spans="5:11" s="334" customFormat="1" ht="14.25">
      <c r="E487" s="382"/>
      <c r="K487" s="333"/>
    </row>
    <row r="488" spans="5:11" s="334" customFormat="1" ht="14.25">
      <c r="E488" s="382"/>
      <c r="K488" s="333"/>
    </row>
    <row r="489" spans="5:11" s="334" customFormat="1" ht="14.25">
      <c r="E489" s="382"/>
      <c r="K489" s="333"/>
    </row>
    <row r="490" spans="5:11" s="334" customFormat="1" ht="14.25">
      <c r="E490" s="382"/>
      <c r="K490" s="333"/>
    </row>
    <row r="491" spans="5:11" s="334" customFormat="1" ht="14.25">
      <c r="E491" s="382"/>
      <c r="K491" s="333"/>
    </row>
    <row r="492" spans="5:11" s="334" customFormat="1" ht="14.25">
      <c r="E492" s="382"/>
      <c r="K492" s="333"/>
    </row>
    <row r="493" spans="5:11" s="334" customFormat="1" ht="14.25">
      <c r="E493" s="382"/>
      <c r="K493" s="333"/>
    </row>
    <row r="494" spans="5:11" s="334" customFormat="1" ht="14.25">
      <c r="E494" s="382"/>
      <c r="K494" s="333"/>
    </row>
    <row r="495" spans="5:11" s="334" customFormat="1" ht="14.25">
      <c r="E495" s="382"/>
      <c r="K495" s="333"/>
    </row>
    <row r="496" spans="5:11" s="334" customFormat="1" ht="14.25">
      <c r="E496" s="382"/>
      <c r="K496" s="333"/>
    </row>
    <row r="497" spans="5:11" s="334" customFormat="1" ht="14.25">
      <c r="E497" s="382"/>
      <c r="K497" s="333"/>
    </row>
    <row r="498" spans="5:11" s="334" customFormat="1" ht="14.25">
      <c r="E498" s="382"/>
      <c r="K498" s="333"/>
    </row>
    <row r="499" spans="5:11" s="334" customFormat="1" ht="14.25">
      <c r="E499" s="382"/>
      <c r="K499" s="333"/>
    </row>
    <row r="500" spans="5:11" s="334" customFormat="1" ht="14.25">
      <c r="E500" s="382"/>
      <c r="K500" s="333"/>
    </row>
    <row r="501" spans="5:11" s="334" customFormat="1" ht="14.25">
      <c r="E501" s="382"/>
      <c r="K501" s="333"/>
    </row>
    <row r="502" spans="5:11" s="334" customFormat="1" ht="14.25">
      <c r="E502" s="382"/>
      <c r="K502" s="333"/>
    </row>
    <row r="503" spans="5:11" s="334" customFormat="1" ht="14.25">
      <c r="E503" s="382"/>
      <c r="K503" s="333"/>
    </row>
    <row r="504" spans="5:11" s="334" customFormat="1" ht="14.25">
      <c r="E504" s="382"/>
      <c r="K504" s="333"/>
    </row>
    <row r="505" spans="5:11" s="334" customFormat="1" ht="14.25">
      <c r="E505" s="382"/>
      <c r="K505" s="333"/>
    </row>
    <row r="506" spans="5:11" s="334" customFormat="1" ht="14.25">
      <c r="E506" s="382"/>
      <c r="K506" s="333"/>
    </row>
    <row r="507" spans="5:11" s="334" customFormat="1" ht="14.25">
      <c r="E507" s="382"/>
      <c r="K507" s="333"/>
    </row>
    <row r="508" spans="5:11" s="334" customFormat="1" ht="14.25">
      <c r="E508" s="382"/>
      <c r="K508" s="333"/>
    </row>
    <row r="509" spans="5:11" s="334" customFormat="1" ht="14.25">
      <c r="E509" s="382"/>
      <c r="K509" s="333"/>
    </row>
    <row r="510" spans="5:11" s="334" customFormat="1" ht="14.25">
      <c r="E510" s="382"/>
      <c r="K510" s="333"/>
    </row>
    <row r="511" spans="5:11" s="334" customFormat="1" ht="14.25">
      <c r="E511" s="382"/>
      <c r="K511" s="333"/>
    </row>
    <row r="512" spans="5:11" s="334" customFormat="1" ht="14.25">
      <c r="E512" s="382"/>
      <c r="K512" s="333"/>
    </row>
    <row r="513" spans="5:11" s="334" customFormat="1" ht="14.25">
      <c r="E513" s="382"/>
      <c r="K513" s="333"/>
    </row>
    <row r="514" spans="5:11" s="334" customFormat="1" ht="14.25">
      <c r="E514" s="382"/>
      <c r="K514" s="333"/>
    </row>
    <row r="515" spans="5:11" s="334" customFormat="1" ht="14.25">
      <c r="E515" s="382"/>
      <c r="K515" s="333"/>
    </row>
    <row r="516" spans="5:11" s="334" customFormat="1" ht="14.25">
      <c r="E516" s="382"/>
      <c r="K516" s="333"/>
    </row>
    <row r="517" spans="5:11" s="334" customFormat="1" ht="14.25">
      <c r="E517" s="382"/>
      <c r="K517" s="333"/>
    </row>
    <row r="518" spans="5:11" s="334" customFormat="1" ht="14.25">
      <c r="E518" s="382"/>
      <c r="K518" s="333"/>
    </row>
    <row r="519" spans="5:11" s="334" customFormat="1" ht="14.25">
      <c r="E519" s="382"/>
      <c r="K519" s="333"/>
    </row>
    <row r="520" spans="5:11" s="334" customFormat="1" ht="14.25">
      <c r="E520" s="382"/>
      <c r="K520" s="333"/>
    </row>
    <row r="521" spans="5:11" s="334" customFormat="1" ht="14.25">
      <c r="E521" s="382"/>
      <c r="K521" s="333"/>
    </row>
    <row r="522" spans="5:11" s="334" customFormat="1" ht="14.25">
      <c r="E522" s="382"/>
      <c r="K522" s="333"/>
    </row>
    <row r="523" spans="5:11" s="334" customFormat="1" ht="14.25">
      <c r="E523" s="382"/>
      <c r="K523" s="333"/>
    </row>
    <row r="524" spans="5:11" s="334" customFormat="1" ht="14.25">
      <c r="E524" s="382"/>
      <c r="K524" s="333"/>
    </row>
    <row r="525" spans="5:11" s="334" customFormat="1" ht="14.25">
      <c r="E525" s="382"/>
      <c r="K525" s="333"/>
    </row>
    <row r="526" spans="5:11" s="334" customFormat="1" ht="14.25">
      <c r="E526" s="382"/>
      <c r="K526" s="333"/>
    </row>
    <row r="527" spans="5:11" s="334" customFormat="1" ht="14.25">
      <c r="E527" s="382"/>
      <c r="K527" s="333"/>
    </row>
    <row r="528" spans="5:11" s="334" customFormat="1" ht="14.25">
      <c r="E528" s="382"/>
      <c r="K528" s="333"/>
    </row>
    <row r="529" spans="5:11" s="334" customFormat="1" ht="14.25">
      <c r="E529" s="382"/>
      <c r="K529" s="333"/>
    </row>
    <row r="530" spans="5:11" s="334" customFormat="1" ht="14.25">
      <c r="E530" s="382"/>
      <c r="K530" s="333"/>
    </row>
    <row r="531" spans="5:11" s="334" customFormat="1" ht="14.25">
      <c r="E531" s="382"/>
      <c r="K531" s="333"/>
    </row>
    <row r="532" spans="5:11" s="334" customFormat="1" ht="14.25">
      <c r="E532" s="382"/>
      <c r="K532" s="333"/>
    </row>
    <row r="533" spans="5:11" s="334" customFormat="1" ht="14.25">
      <c r="E533" s="382"/>
      <c r="K533" s="333"/>
    </row>
    <row r="534" spans="5:11" s="334" customFormat="1" ht="14.25">
      <c r="E534" s="382"/>
      <c r="K534" s="333"/>
    </row>
    <row r="535" spans="5:11" s="334" customFormat="1" ht="14.25">
      <c r="E535" s="382"/>
      <c r="K535" s="333"/>
    </row>
    <row r="536" spans="5:11" s="334" customFormat="1" ht="14.25">
      <c r="E536" s="382"/>
      <c r="K536" s="333"/>
    </row>
    <row r="537" spans="5:11" s="334" customFormat="1" ht="14.25">
      <c r="E537" s="382"/>
      <c r="K537" s="333"/>
    </row>
    <row r="538" spans="5:11" s="334" customFormat="1" ht="14.25">
      <c r="E538" s="382"/>
      <c r="K538" s="333"/>
    </row>
    <row r="539" spans="5:11" s="334" customFormat="1" ht="14.25">
      <c r="E539" s="382"/>
      <c r="K539" s="333"/>
    </row>
    <row r="540" spans="5:11" s="334" customFormat="1" ht="14.25">
      <c r="E540" s="382"/>
      <c r="K540" s="333"/>
    </row>
    <row r="541" spans="5:11" s="334" customFormat="1" ht="14.25">
      <c r="E541" s="382"/>
      <c r="K541" s="333"/>
    </row>
    <row r="542" spans="5:11" s="334" customFormat="1" ht="14.25">
      <c r="E542" s="382"/>
      <c r="K542" s="333"/>
    </row>
    <row r="543" spans="5:11" s="334" customFormat="1" ht="14.25">
      <c r="E543" s="382"/>
      <c r="K543" s="333"/>
    </row>
    <row r="544" spans="5:11" s="334" customFormat="1" ht="14.25">
      <c r="E544" s="382"/>
      <c r="K544" s="333"/>
    </row>
    <row r="545" spans="5:11" s="334" customFormat="1" ht="14.25">
      <c r="E545" s="382"/>
      <c r="K545" s="333"/>
    </row>
    <row r="546" spans="5:11" s="334" customFormat="1" ht="14.25">
      <c r="E546" s="382"/>
      <c r="K546" s="333"/>
    </row>
    <row r="547" spans="5:11" s="334" customFormat="1" ht="14.25">
      <c r="E547" s="382"/>
      <c r="K547" s="333"/>
    </row>
    <row r="548" spans="5:11" s="334" customFormat="1" ht="14.25">
      <c r="E548" s="382"/>
      <c r="K548" s="333"/>
    </row>
    <row r="549" spans="5:11" s="334" customFormat="1" ht="14.25">
      <c r="E549" s="382"/>
      <c r="K549" s="333"/>
    </row>
    <row r="550" spans="5:11" s="334" customFormat="1" ht="14.25">
      <c r="E550" s="382"/>
      <c r="K550" s="333"/>
    </row>
    <row r="551" spans="5:11" s="334" customFormat="1" ht="14.25">
      <c r="E551" s="382"/>
      <c r="K551" s="333"/>
    </row>
    <row r="552" spans="5:11" s="334" customFormat="1" ht="14.25">
      <c r="E552" s="382"/>
      <c r="K552" s="333"/>
    </row>
    <row r="553" spans="5:11" s="334" customFormat="1" ht="14.25">
      <c r="E553" s="382"/>
      <c r="K553" s="333"/>
    </row>
    <row r="554" spans="5:11" s="334" customFormat="1" ht="14.25">
      <c r="E554" s="382"/>
      <c r="K554" s="333"/>
    </row>
    <row r="555" spans="5:11" s="334" customFormat="1" ht="14.25">
      <c r="E555" s="382"/>
      <c r="K555" s="333"/>
    </row>
    <row r="556" spans="5:11" s="334" customFormat="1" ht="14.25">
      <c r="E556" s="382"/>
      <c r="K556" s="333"/>
    </row>
    <row r="557" spans="5:11" s="334" customFormat="1" ht="14.25">
      <c r="E557" s="382"/>
      <c r="K557" s="333"/>
    </row>
    <row r="558" spans="5:11" s="334" customFormat="1" ht="14.25">
      <c r="E558" s="382"/>
      <c r="K558" s="333"/>
    </row>
    <row r="559" spans="5:11" s="334" customFormat="1" ht="14.25">
      <c r="E559" s="382"/>
      <c r="K559" s="333"/>
    </row>
    <row r="560" spans="5:11" s="334" customFormat="1" ht="14.25">
      <c r="E560" s="382"/>
      <c r="K560" s="333"/>
    </row>
    <row r="561" spans="5:11" s="334" customFormat="1" ht="14.25">
      <c r="E561" s="382"/>
      <c r="K561" s="333"/>
    </row>
    <row r="562" spans="5:11" s="334" customFormat="1" ht="14.25">
      <c r="E562" s="382"/>
      <c r="K562" s="333"/>
    </row>
    <row r="563" spans="5:11" s="334" customFormat="1" ht="14.25">
      <c r="E563" s="382"/>
      <c r="K563" s="333"/>
    </row>
    <row r="564" spans="5:11" s="334" customFormat="1" ht="14.25">
      <c r="E564" s="382"/>
      <c r="K564" s="333"/>
    </row>
    <row r="565" spans="5:11" s="334" customFormat="1" ht="14.25">
      <c r="E565" s="382"/>
      <c r="K565" s="333"/>
    </row>
    <row r="566" spans="5:11" s="334" customFormat="1" ht="14.25">
      <c r="E566" s="382"/>
      <c r="K566" s="333"/>
    </row>
    <row r="567" spans="5:11" s="334" customFormat="1" ht="14.25">
      <c r="E567" s="382"/>
      <c r="K567" s="333"/>
    </row>
    <row r="568" spans="5:11" s="334" customFormat="1" ht="14.25">
      <c r="E568" s="382"/>
      <c r="K568" s="333"/>
    </row>
    <row r="569" spans="5:11" s="334" customFormat="1" ht="14.25">
      <c r="E569" s="382"/>
      <c r="K569" s="333"/>
    </row>
    <row r="570" spans="5:11" s="334" customFormat="1" ht="14.25">
      <c r="E570" s="382"/>
      <c r="K570" s="333"/>
    </row>
    <row r="571" spans="5:11" s="334" customFormat="1" ht="14.25">
      <c r="E571" s="382"/>
      <c r="K571" s="333"/>
    </row>
    <row r="572" spans="5:11" s="334" customFormat="1" ht="14.25">
      <c r="E572" s="382"/>
      <c r="K572" s="333"/>
    </row>
    <row r="573" spans="5:11" s="334" customFormat="1" ht="14.25">
      <c r="E573" s="382"/>
      <c r="K573" s="333"/>
    </row>
    <row r="574" spans="5:11" s="334" customFormat="1" ht="14.25">
      <c r="E574" s="382"/>
      <c r="K574" s="333"/>
    </row>
    <row r="575" spans="5:11" s="334" customFormat="1" ht="14.25">
      <c r="E575" s="382"/>
      <c r="K575" s="333"/>
    </row>
    <row r="576" spans="5:11" s="334" customFormat="1" ht="14.25">
      <c r="E576" s="382"/>
      <c r="K576" s="333"/>
    </row>
    <row r="577" spans="5:11" s="334" customFormat="1" ht="14.25">
      <c r="E577" s="382"/>
      <c r="K577" s="333"/>
    </row>
    <row r="578" spans="5:11" s="334" customFormat="1" ht="14.25">
      <c r="E578" s="382"/>
      <c r="K578" s="333"/>
    </row>
    <row r="579" spans="5:11" s="334" customFormat="1" ht="14.25">
      <c r="E579" s="382"/>
      <c r="K579" s="333"/>
    </row>
    <row r="580" spans="5:11" s="334" customFormat="1" ht="14.25">
      <c r="E580" s="382"/>
      <c r="K580" s="333"/>
    </row>
    <row r="581" spans="5:11" s="334" customFormat="1" ht="14.25">
      <c r="E581" s="382"/>
      <c r="K581" s="333"/>
    </row>
    <row r="582" spans="5:11" s="334" customFormat="1" ht="14.25">
      <c r="E582" s="382"/>
      <c r="K582" s="333"/>
    </row>
    <row r="583" spans="5:11" s="334" customFormat="1" ht="14.25">
      <c r="E583" s="382"/>
      <c r="K583" s="333"/>
    </row>
    <row r="584" spans="5:11" s="334" customFormat="1" ht="14.25">
      <c r="E584" s="382"/>
      <c r="K584" s="333"/>
    </row>
    <row r="585" spans="5:11" s="334" customFormat="1" ht="14.25">
      <c r="E585" s="382"/>
      <c r="K585" s="333"/>
    </row>
    <row r="586" spans="5:11" s="334" customFormat="1" ht="14.25">
      <c r="E586" s="382"/>
      <c r="K586" s="333"/>
    </row>
    <row r="587" spans="5:11" s="334" customFormat="1" ht="14.25">
      <c r="E587" s="382"/>
      <c r="K587" s="333"/>
    </row>
    <row r="588" spans="5:11" s="334" customFormat="1" ht="14.25">
      <c r="E588" s="382"/>
      <c r="K588" s="333"/>
    </row>
    <row r="589" spans="5:11" s="334" customFormat="1" ht="14.25">
      <c r="E589" s="382"/>
      <c r="K589" s="333"/>
    </row>
    <row r="590" spans="5:11" s="334" customFormat="1" ht="14.25">
      <c r="E590" s="382"/>
      <c r="K590" s="333"/>
    </row>
    <row r="591" spans="5:11" s="334" customFormat="1" ht="14.25">
      <c r="E591" s="382"/>
      <c r="K591" s="333"/>
    </row>
    <row r="592" spans="5:11" s="334" customFormat="1" ht="14.25">
      <c r="E592" s="382"/>
      <c r="K592" s="333"/>
    </row>
    <row r="593" spans="5:11" s="334" customFormat="1" ht="14.25">
      <c r="E593" s="382"/>
      <c r="K593" s="333"/>
    </row>
    <row r="594" spans="5:11" s="334" customFormat="1" ht="14.25">
      <c r="E594" s="382"/>
      <c r="K594" s="333"/>
    </row>
    <row r="595" spans="5:11" s="334" customFormat="1" ht="14.25">
      <c r="E595" s="382"/>
      <c r="K595" s="333"/>
    </row>
    <row r="596" spans="5:11" s="334" customFormat="1" ht="14.25">
      <c r="E596" s="382"/>
      <c r="K596" s="333"/>
    </row>
    <row r="597" spans="5:11" s="334" customFormat="1" ht="14.25">
      <c r="E597" s="382"/>
      <c r="K597" s="333"/>
    </row>
    <row r="598" spans="5:11" s="334" customFormat="1" ht="14.25">
      <c r="E598" s="382"/>
      <c r="K598" s="333"/>
    </row>
    <row r="599" spans="5:11" s="334" customFormat="1" ht="14.25">
      <c r="E599" s="382"/>
      <c r="K599" s="333"/>
    </row>
    <row r="600" spans="5:11" s="334" customFormat="1" ht="14.25">
      <c r="E600" s="382"/>
      <c r="K600" s="333"/>
    </row>
    <row r="601" spans="5:11" s="334" customFormat="1" ht="14.25">
      <c r="E601" s="382"/>
      <c r="K601" s="333"/>
    </row>
    <row r="602" spans="5:11" s="334" customFormat="1" ht="14.25">
      <c r="E602" s="382"/>
      <c r="K602" s="333"/>
    </row>
    <row r="603" spans="5:11" s="334" customFormat="1" ht="14.25">
      <c r="E603" s="382"/>
      <c r="K603" s="333"/>
    </row>
    <row r="604" spans="5:11" s="334" customFormat="1" ht="14.25">
      <c r="E604" s="382"/>
      <c r="K604" s="333"/>
    </row>
    <row r="605" spans="5:11" s="334" customFormat="1" ht="14.25">
      <c r="E605" s="382"/>
      <c r="K605" s="333"/>
    </row>
    <row r="606" spans="5:11" s="334" customFormat="1" ht="14.25">
      <c r="E606" s="382"/>
      <c r="K606" s="333"/>
    </row>
    <row r="607" spans="5:11" s="334" customFormat="1" ht="14.25">
      <c r="E607" s="382"/>
      <c r="K607" s="333"/>
    </row>
    <row r="608" spans="5:11" s="334" customFormat="1" ht="14.25">
      <c r="E608" s="382"/>
      <c r="K608" s="333"/>
    </row>
    <row r="609" spans="5:11" s="334" customFormat="1" ht="14.25">
      <c r="E609" s="382"/>
      <c r="K609" s="333"/>
    </row>
    <row r="610" spans="5:11" s="334" customFormat="1" ht="14.25">
      <c r="E610" s="382"/>
      <c r="K610" s="333"/>
    </row>
    <row r="611" spans="5:11" s="334" customFormat="1" ht="14.25">
      <c r="E611" s="382"/>
      <c r="K611" s="333"/>
    </row>
    <row r="612" spans="5:11" s="334" customFormat="1" ht="14.25">
      <c r="E612" s="382"/>
      <c r="K612" s="333"/>
    </row>
    <row r="613" spans="5:11" s="334" customFormat="1" ht="14.25">
      <c r="E613" s="382"/>
      <c r="K613" s="333"/>
    </row>
    <row r="614" spans="5:11" s="334" customFormat="1" ht="14.25">
      <c r="E614" s="382"/>
      <c r="K614" s="333"/>
    </row>
    <row r="615" spans="5:11" s="334" customFormat="1" ht="14.25">
      <c r="E615" s="382"/>
      <c r="K615" s="333"/>
    </row>
    <row r="616" spans="5:11" s="334" customFormat="1" ht="14.25">
      <c r="E616" s="382"/>
      <c r="K616" s="333"/>
    </row>
    <row r="617" spans="5:11" s="334" customFormat="1" ht="14.25">
      <c r="E617" s="382"/>
      <c r="K617" s="333"/>
    </row>
    <row r="618" spans="5:11" s="334" customFormat="1" ht="14.25">
      <c r="E618" s="382"/>
      <c r="K618" s="333"/>
    </row>
    <row r="619" spans="5:11" s="334" customFormat="1" ht="14.25">
      <c r="E619" s="382"/>
      <c r="K619" s="333"/>
    </row>
    <row r="620" spans="5:11" s="334" customFormat="1" ht="14.25">
      <c r="E620" s="382"/>
      <c r="K620" s="333"/>
    </row>
    <row r="621" spans="5:11" s="334" customFormat="1" ht="14.25">
      <c r="E621" s="382"/>
      <c r="K621" s="333"/>
    </row>
    <row r="622" spans="5:11" s="334" customFormat="1" ht="14.25">
      <c r="E622" s="382"/>
      <c r="K622" s="333"/>
    </row>
    <row r="623" spans="5:11" s="334" customFormat="1" ht="14.25">
      <c r="E623" s="382"/>
      <c r="K623" s="333"/>
    </row>
    <row r="624" spans="5:11" s="334" customFormat="1" ht="14.25">
      <c r="E624" s="382"/>
      <c r="K624" s="333"/>
    </row>
    <row r="625" spans="5:11" s="334" customFormat="1" ht="14.25">
      <c r="E625" s="382"/>
      <c r="K625" s="333"/>
    </row>
    <row r="626" spans="5:11" s="334" customFormat="1" ht="14.25">
      <c r="E626" s="382"/>
      <c r="K626" s="333"/>
    </row>
    <row r="627" spans="5:11" s="334" customFormat="1" ht="14.25">
      <c r="E627" s="382"/>
      <c r="K627" s="333"/>
    </row>
    <row r="628" spans="5:11" s="334" customFormat="1" ht="14.25">
      <c r="E628" s="382"/>
      <c r="K628" s="333"/>
    </row>
    <row r="629" spans="5:11" s="334" customFormat="1" ht="14.25">
      <c r="E629" s="382"/>
      <c r="K629" s="333"/>
    </row>
    <row r="630" spans="5:11" s="334" customFormat="1" ht="14.25">
      <c r="E630" s="382"/>
      <c r="K630" s="333"/>
    </row>
    <row r="631" spans="5:11" s="334" customFormat="1" ht="14.25">
      <c r="E631" s="382"/>
      <c r="K631" s="333"/>
    </row>
    <row r="632" spans="5:11" s="334" customFormat="1" ht="14.25">
      <c r="E632" s="382"/>
      <c r="K632" s="333"/>
    </row>
    <row r="633" spans="5:11" s="334" customFormat="1" ht="14.25">
      <c r="E633" s="382"/>
      <c r="K633" s="333"/>
    </row>
    <row r="634" spans="5:11" s="334" customFormat="1" ht="14.25">
      <c r="E634" s="382"/>
      <c r="K634" s="333"/>
    </row>
    <row r="635" spans="5:11" s="334" customFormat="1" ht="14.25">
      <c r="E635" s="382"/>
      <c r="K635" s="333"/>
    </row>
    <row r="636" spans="5:11" s="334" customFormat="1" ht="14.25">
      <c r="E636" s="382"/>
      <c r="K636" s="333"/>
    </row>
    <row r="637" spans="5:11" s="334" customFormat="1" ht="14.25">
      <c r="E637" s="382"/>
      <c r="K637" s="333"/>
    </row>
    <row r="638" spans="5:11" s="334" customFormat="1" ht="14.25">
      <c r="E638" s="382"/>
      <c r="K638" s="333"/>
    </row>
    <row r="639" spans="5:11" s="334" customFormat="1" ht="14.25">
      <c r="E639" s="382"/>
      <c r="K639" s="333"/>
    </row>
    <row r="640" spans="5:11" s="334" customFormat="1" ht="14.25">
      <c r="E640" s="382"/>
      <c r="K640" s="333"/>
    </row>
    <row r="641" spans="5:11" s="334" customFormat="1" ht="14.25">
      <c r="E641" s="382"/>
      <c r="K641" s="333"/>
    </row>
    <row r="642" spans="5:11" s="334" customFormat="1" ht="14.25">
      <c r="E642" s="382"/>
      <c r="K642" s="333"/>
    </row>
    <row r="643" spans="5:11" s="334" customFormat="1" ht="14.25">
      <c r="E643" s="382"/>
      <c r="K643" s="333"/>
    </row>
    <row r="644" spans="5:11" s="334" customFormat="1" ht="14.25">
      <c r="E644" s="382"/>
      <c r="K644" s="333"/>
    </row>
    <row r="645" spans="5:11" s="334" customFormat="1" ht="14.25">
      <c r="E645" s="382"/>
      <c r="K645" s="333"/>
    </row>
    <row r="646" spans="5:11" s="334" customFormat="1" ht="14.25">
      <c r="E646" s="382"/>
      <c r="K646" s="333"/>
    </row>
    <row r="647" spans="5:11" s="334" customFormat="1" ht="14.25">
      <c r="E647" s="382"/>
      <c r="K647" s="333"/>
    </row>
    <row r="648" spans="5:11" s="334" customFormat="1" ht="14.25">
      <c r="E648" s="382"/>
      <c r="K648" s="333"/>
    </row>
    <row r="649" spans="5:11" s="334" customFormat="1" ht="14.25">
      <c r="E649" s="382"/>
      <c r="K649" s="333"/>
    </row>
    <row r="650" spans="5:11" s="334" customFormat="1" ht="14.25">
      <c r="E650" s="382"/>
      <c r="K650" s="333"/>
    </row>
    <row r="651" spans="5:11" s="334" customFormat="1" ht="14.25">
      <c r="E651" s="382"/>
      <c r="K651" s="333"/>
    </row>
    <row r="652" spans="5:11" s="334" customFormat="1" ht="14.25">
      <c r="E652" s="382"/>
      <c r="K652" s="333"/>
    </row>
    <row r="653" spans="5:11" s="334" customFormat="1" ht="14.25">
      <c r="E653" s="382"/>
      <c r="K653" s="333"/>
    </row>
    <row r="654" spans="5:11" s="334" customFormat="1" ht="14.25">
      <c r="E654" s="382"/>
      <c r="K654" s="333"/>
    </row>
    <row r="655" spans="5:11" s="334" customFormat="1" ht="14.25">
      <c r="E655" s="382"/>
      <c r="K655" s="333"/>
    </row>
    <row r="656" spans="5:11" s="334" customFormat="1" ht="14.25">
      <c r="E656" s="382"/>
      <c r="K656" s="333"/>
    </row>
    <row r="657" spans="5:11" s="334" customFormat="1" ht="14.25">
      <c r="E657" s="382"/>
      <c r="K657" s="333"/>
    </row>
    <row r="658" spans="5:11" s="334" customFormat="1" ht="14.25">
      <c r="E658" s="382"/>
      <c r="K658" s="333"/>
    </row>
    <row r="659" spans="5:11" s="334" customFormat="1" ht="14.25">
      <c r="E659" s="382"/>
      <c r="K659" s="333"/>
    </row>
    <row r="660" spans="5:11" s="334" customFormat="1" ht="14.25">
      <c r="E660" s="382"/>
      <c r="K660" s="333"/>
    </row>
    <row r="661" spans="5:11" s="334" customFormat="1" ht="14.25">
      <c r="E661" s="382"/>
      <c r="K661" s="333"/>
    </row>
    <row r="662" spans="5:11" s="334" customFormat="1" ht="14.25">
      <c r="E662" s="382"/>
      <c r="K662" s="333"/>
    </row>
    <row r="663" spans="5:11" s="334" customFormat="1" ht="14.25">
      <c r="E663" s="382"/>
      <c r="K663" s="333"/>
    </row>
    <row r="664" spans="5:11" s="334" customFormat="1" ht="14.25">
      <c r="E664" s="382"/>
      <c r="K664" s="333"/>
    </row>
    <row r="665" spans="5:11" s="334" customFormat="1" ht="14.25">
      <c r="E665" s="382"/>
      <c r="K665" s="333"/>
    </row>
    <row r="666" spans="5:11" s="334" customFormat="1" ht="14.25">
      <c r="E666" s="382"/>
      <c r="K666" s="333"/>
    </row>
    <row r="667" spans="5:11" s="334" customFormat="1" ht="14.25">
      <c r="E667" s="382"/>
      <c r="K667" s="333"/>
    </row>
    <row r="668" spans="5:11" s="334" customFormat="1" ht="14.25">
      <c r="E668" s="382"/>
      <c r="K668" s="333"/>
    </row>
    <row r="669" spans="5:11" s="334" customFormat="1" ht="14.25">
      <c r="E669" s="382"/>
      <c r="K669" s="333"/>
    </row>
    <row r="670" spans="5:11" s="334" customFormat="1" ht="14.25">
      <c r="E670" s="382"/>
      <c r="K670" s="333"/>
    </row>
    <row r="671" spans="5:11" s="334" customFormat="1" ht="14.25">
      <c r="E671" s="382"/>
      <c r="K671" s="333"/>
    </row>
    <row r="672" spans="5:11" s="334" customFormat="1" ht="14.25">
      <c r="E672" s="382"/>
      <c r="K672" s="333"/>
    </row>
    <row r="673" spans="5:11" s="334" customFormat="1" ht="14.25">
      <c r="E673" s="382"/>
      <c r="K673" s="333"/>
    </row>
    <row r="674" spans="5:11" s="334" customFormat="1" ht="14.25">
      <c r="E674" s="382"/>
      <c r="K674" s="333"/>
    </row>
    <row r="675" spans="5:11" s="334" customFormat="1" ht="14.25">
      <c r="E675" s="382"/>
      <c r="K675" s="333"/>
    </row>
    <row r="676" spans="5:11" s="334" customFormat="1" ht="14.25">
      <c r="E676" s="382"/>
      <c r="K676" s="333"/>
    </row>
    <row r="677" spans="5:11" s="334" customFormat="1" ht="14.25">
      <c r="E677" s="382"/>
      <c r="K677" s="333"/>
    </row>
    <row r="678" spans="5:11" s="334" customFormat="1" ht="14.25">
      <c r="E678" s="382"/>
      <c r="K678" s="333"/>
    </row>
    <row r="679" spans="5:11" s="334" customFormat="1" ht="14.25">
      <c r="E679" s="382"/>
      <c r="K679" s="333"/>
    </row>
    <row r="680" spans="5:11" s="334" customFormat="1" ht="14.25">
      <c r="E680" s="382"/>
      <c r="K680" s="333"/>
    </row>
    <row r="681" spans="5:11" s="334" customFormat="1" ht="14.25">
      <c r="E681" s="382"/>
      <c r="K681" s="333"/>
    </row>
    <row r="682" spans="5:11" s="334" customFormat="1" ht="14.25">
      <c r="E682" s="382"/>
      <c r="K682" s="333"/>
    </row>
    <row r="683" spans="5:11" s="334" customFormat="1" ht="14.25">
      <c r="E683" s="382"/>
      <c r="K683" s="333"/>
    </row>
    <row r="684" spans="5:11" s="334" customFormat="1" ht="14.25">
      <c r="E684" s="382"/>
      <c r="K684" s="333"/>
    </row>
    <row r="685" spans="5:11" s="334" customFormat="1" ht="14.25">
      <c r="E685" s="382"/>
      <c r="K685" s="333"/>
    </row>
    <row r="686" spans="5:11" s="334" customFormat="1" ht="14.25">
      <c r="E686" s="382"/>
      <c r="K686" s="333"/>
    </row>
    <row r="687" spans="5:11" s="334" customFormat="1" ht="14.25">
      <c r="E687" s="382"/>
      <c r="K687" s="333"/>
    </row>
    <row r="688" spans="5:11" s="334" customFormat="1" ht="14.25">
      <c r="E688" s="382"/>
      <c r="K688" s="333"/>
    </row>
    <row r="689" spans="5:11" s="334" customFormat="1" ht="14.25">
      <c r="E689" s="382"/>
      <c r="K689" s="333"/>
    </row>
    <row r="690" spans="5:11" s="334" customFormat="1" ht="14.25">
      <c r="E690" s="382"/>
      <c r="K690" s="333"/>
    </row>
    <row r="691" spans="5:11" s="334" customFormat="1" ht="14.25">
      <c r="E691" s="382"/>
      <c r="K691" s="333"/>
    </row>
    <row r="692" spans="5:11" s="334" customFormat="1" ht="14.25">
      <c r="E692" s="382"/>
      <c r="K692" s="333"/>
    </row>
    <row r="693" spans="5:11" s="334" customFormat="1" ht="14.25">
      <c r="E693" s="382"/>
      <c r="K693" s="333"/>
    </row>
    <row r="694" spans="5:11" s="334" customFormat="1" ht="14.25">
      <c r="E694" s="382"/>
      <c r="K694" s="333"/>
    </row>
    <row r="695" spans="5:11" s="334" customFormat="1" ht="14.25">
      <c r="E695" s="382"/>
      <c r="K695" s="333"/>
    </row>
    <row r="696" spans="5:11" s="334" customFormat="1" ht="14.25">
      <c r="E696" s="382"/>
      <c r="K696" s="333"/>
    </row>
    <row r="697" spans="5:11" s="334" customFormat="1" ht="14.25">
      <c r="E697" s="382"/>
      <c r="K697" s="333"/>
    </row>
    <row r="698" spans="5:11" s="334" customFormat="1" ht="14.25">
      <c r="E698" s="382"/>
      <c r="K698" s="333"/>
    </row>
    <row r="699" spans="5:11" s="334" customFormat="1" ht="14.25">
      <c r="E699" s="382"/>
      <c r="K699" s="333"/>
    </row>
    <row r="700" spans="5:11" s="334" customFormat="1" ht="14.25">
      <c r="E700" s="382"/>
      <c r="K700" s="333"/>
    </row>
    <row r="701" spans="5:11" s="334" customFormat="1" ht="14.25">
      <c r="E701" s="382"/>
      <c r="K701" s="333"/>
    </row>
    <row r="702" spans="5:11" s="334" customFormat="1" ht="14.25">
      <c r="E702" s="382"/>
      <c r="K702" s="333"/>
    </row>
    <row r="703" spans="5:11" s="334" customFormat="1" ht="14.25">
      <c r="E703" s="382"/>
      <c r="K703" s="333"/>
    </row>
    <row r="704" spans="5:11" s="334" customFormat="1" ht="14.25">
      <c r="E704" s="382"/>
      <c r="K704" s="333"/>
    </row>
    <row r="705" spans="5:11" s="334" customFormat="1" ht="14.25">
      <c r="E705" s="382"/>
      <c r="K705" s="333"/>
    </row>
    <row r="706" spans="5:11" s="334" customFormat="1" ht="14.25">
      <c r="E706" s="382"/>
      <c r="K706" s="333"/>
    </row>
    <row r="707" spans="5:11" s="334" customFormat="1" ht="14.25">
      <c r="E707" s="382"/>
      <c r="K707" s="333"/>
    </row>
    <row r="708" spans="5:11" s="334" customFormat="1" ht="14.25">
      <c r="E708" s="382"/>
      <c r="K708" s="333"/>
    </row>
    <row r="709" spans="5:11" s="334" customFormat="1" ht="14.25">
      <c r="E709" s="382"/>
      <c r="K709" s="333"/>
    </row>
    <row r="710" spans="5:11" s="334" customFormat="1" ht="14.25">
      <c r="E710" s="382"/>
      <c r="K710" s="333"/>
    </row>
    <row r="711" spans="5:11" s="334" customFormat="1" ht="14.25">
      <c r="E711" s="382"/>
      <c r="K711" s="333"/>
    </row>
    <row r="712" spans="5:11" s="334" customFormat="1" ht="14.25">
      <c r="E712" s="382"/>
      <c r="K712" s="333"/>
    </row>
    <row r="713" spans="5:11" s="334" customFormat="1" ht="14.25">
      <c r="E713" s="382"/>
      <c r="K713" s="333"/>
    </row>
    <row r="714" spans="5:11" s="334" customFormat="1" ht="14.25">
      <c r="E714" s="382"/>
      <c r="K714" s="333"/>
    </row>
    <row r="715" spans="5:11" s="334" customFormat="1" ht="14.25">
      <c r="E715" s="382"/>
      <c r="K715" s="333"/>
    </row>
    <row r="716" spans="5:11" s="334" customFormat="1" ht="14.25">
      <c r="E716" s="382"/>
      <c r="K716" s="333"/>
    </row>
    <row r="717" spans="5:11" s="334" customFormat="1" ht="14.25">
      <c r="E717" s="382"/>
      <c r="K717" s="333"/>
    </row>
    <row r="718" spans="5:11" s="334" customFormat="1" ht="14.25">
      <c r="E718" s="382"/>
      <c r="K718" s="333"/>
    </row>
    <row r="719" spans="5:11" s="334" customFormat="1" ht="14.25">
      <c r="E719" s="382"/>
      <c r="K719" s="333"/>
    </row>
    <row r="720" spans="5:11" s="334" customFormat="1" ht="14.25">
      <c r="E720" s="382"/>
      <c r="K720" s="333"/>
    </row>
    <row r="721" spans="5:11" s="334" customFormat="1" ht="14.25">
      <c r="E721" s="382"/>
      <c r="K721" s="333"/>
    </row>
    <row r="722" spans="5:11" s="334" customFormat="1" ht="14.25">
      <c r="E722" s="382"/>
      <c r="K722" s="333"/>
    </row>
    <row r="723" spans="5:11" s="334" customFormat="1" ht="14.25">
      <c r="E723" s="382"/>
      <c r="K723" s="333"/>
    </row>
    <row r="724" spans="5:11" s="334" customFormat="1" ht="14.25">
      <c r="E724" s="382"/>
      <c r="K724" s="333"/>
    </row>
    <row r="725" spans="5:11" s="334" customFormat="1" ht="14.25">
      <c r="E725" s="382"/>
      <c r="K725" s="333"/>
    </row>
    <row r="726" spans="5:11" s="334" customFormat="1" ht="14.25">
      <c r="E726" s="382"/>
      <c r="K726" s="333"/>
    </row>
    <row r="727" spans="5:11" s="334" customFormat="1" ht="14.25">
      <c r="E727" s="382"/>
      <c r="K727" s="333"/>
    </row>
    <row r="728" spans="5:11" s="334" customFormat="1" ht="14.25">
      <c r="E728" s="382"/>
      <c r="K728" s="333"/>
    </row>
    <row r="729" spans="5:11" s="334" customFormat="1" ht="14.25">
      <c r="E729" s="382"/>
      <c r="K729" s="333"/>
    </row>
    <row r="730" spans="5:11" s="334" customFormat="1" ht="14.25">
      <c r="E730" s="382"/>
      <c r="K730" s="333"/>
    </row>
    <row r="731" spans="5:11" s="334" customFormat="1" ht="14.25">
      <c r="E731" s="382"/>
      <c r="K731" s="333"/>
    </row>
    <row r="732" spans="5:11" s="334" customFormat="1" ht="14.25">
      <c r="E732" s="382"/>
      <c r="K732" s="333"/>
    </row>
    <row r="733" spans="5:11" s="334" customFormat="1" ht="14.25">
      <c r="E733" s="382"/>
      <c r="K733" s="333"/>
    </row>
    <row r="734" spans="5:11" s="334" customFormat="1" ht="14.25">
      <c r="E734" s="382"/>
      <c r="K734" s="333"/>
    </row>
    <row r="735" spans="5:11" s="334" customFormat="1" ht="14.25">
      <c r="E735" s="382"/>
      <c r="K735" s="333"/>
    </row>
    <row r="736" spans="5:11" s="334" customFormat="1" ht="14.25">
      <c r="E736" s="382"/>
      <c r="K736" s="333"/>
    </row>
    <row r="737" spans="5:11" s="334" customFormat="1" ht="14.25">
      <c r="E737" s="382"/>
      <c r="K737" s="333"/>
    </row>
    <row r="738" spans="5:11" s="334" customFormat="1" ht="14.25">
      <c r="E738" s="382"/>
      <c r="K738" s="333"/>
    </row>
    <row r="739" spans="5:11" s="334" customFormat="1" ht="14.25">
      <c r="E739" s="382"/>
      <c r="K739" s="333"/>
    </row>
    <row r="740" spans="5:11" s="334" customFormat="1" ht="14.25">
      <c r="E740" s="382"/>
      <c r="K740" s="333"/>
    </row>
    <row r="741" spans="5:11" s="334" customFormat="1" ht="14.25">
      <c r="E741" s="382"/>
      <c r="K741" s="333"/>
    </row>
    <row r="742" spans="5:11" s="334" customFormat="1" ht="14.25">
      <c r="E742" s="382"/>
      <c r="K742" s="333"/>
    </row>
    <row r="743" spans="5:11" s="334" customFormat="1" ht="14.25">
      <c r="E743" s="382"/>
      <c r="K743" s="333"/>
    </row>
    <row r="744" spans="5:11" s="334" customFormat="1" ht="14.25">
      <c r="E744" s="382"/>
      <c r="K744" s="333"/>
    </row>
    <row r="745" spans="5:11" s="334" customFormat="1" ht="14.25">
      <c r="E745" s="382"/>
      <c r="K745" s="333"/>
    </row>
    <row r="746" spans="5:11" s="334" customFormat="1" ht="14.25">
      <c r="E746" s="382"/>
      <c r="K746" s="333"/>
    </row>
    <row r="747" spans="5:11" s="334" customFormat="1" ht="14.25">
      <c r="E747" s="382"/>
      <c r="K747" s="333"/>
    </row>
    <row r="748" spans="5:11" s="334" customFormat="1" ht="14.25">
      <c r="E748" s="382"/>
      <c r="K748" s="333"/>
    </row>
    <row r="749" spans="5:11" s="334" customFormat="1" ht="14.25">
      <c r="E749" s="382"/>
      <c r="K749" s="333"/>
    </row>
    <row r="750" spans="5:11" s="334" customFormat="1" ht="14.25">
      <c r="E750" s="382"/>
      <c r="K750" s="333"/>
    </row>
    <row r="751" spans="5:11" s="334" customFormat="1" ht="14.25">
      <c r="E751" s="382"/>
      <c r="K751" s="333"/>
    </row>
    <row r="752" spans="5:11" s="334" customFormat="1" ht="14.25">
      <c r="E752" s="382"/>
      <c r="K752" s="333"/>
    </row>
    <row r="753" spans="5:11" s="334" customFormat="1" ht="14.25">
      <c r="E753" s="382"/>
      <c r="K753" s="333"/>
    </row>
    <row r="754" spans="5:11" s="334" customFormat="1" ht="14.25">
      <c r="E754" s="382"/>
      <c r="K754" s="333"/>
    </row>
    <row r="755" spans="5:11" s="334" customFormat="1" ht="14.25">
      <c r="E755" s="382"/>
      <c r="K755" s="333"/>
    </row>
    <row r="756" spans="5:11" s="334" customFormat="1" ht="14.25">
      <c r="E756" s="382"/>
      <c r="K756" s="333"/>
    </row>
    <row r="757" spans="5:11" s="334" customFormat="1" ht="14.25">
      <c r="E757" s="382"/>
      <c r="K757" s="333"/>
    </row>
    <row r="758" spans="5:11" s="334" customFormat="1" ht="14.25">
      <c r="E758" s="382"/>
      <c r="K758" s="333"/>
    </row>
    <row r="759" spans="5:11" s="334" customFormat="1" ht="14.25">
      <c r="E759" s="382"/>
      <c r="K759" s="333"/>
    </row>
    <row r="760" spans="5:11" s="334" customFormat="1" ht="14.25">
      <c r="E760" s="382"/>
      <c r="K760" s="333"/>
    </row>
    <row r="761" spans="5:11" s="334" customFormat="1" ht="14.25">
      <c r="E761" s="382"/>
      <c r="K761" s="333"/>
    </row>
    <row r="762" spans="5:11" s="334" customFormat="1" ht="14.25">
      <c r="E762" s="382"/>
      <c r="K762" s="333"/>
    </row>
    <row r="763" spans="5:11" s="334" customFormat="1" ht="14.25">
      <c r="E763" s="382"/>
      <c r="K763" s="333"/>
    </row>
    <row r="764" spans="5:11" s="334" customFormat="1" ht="14.25">
      <c r="E764" s="382"/>
      <c r="K764" s="333"/>
    </row>
    <row r="765" spans="5:11" s="334" customFormat="1" ht="14.25">
      <c r="E765" s="382"/>
      <c r="K765" s="333"/>
    </row>
    <row r="766" spans="5:11" s="334" customFormat="1" ht="14.25">
      <c r="E766" s="382"/>
      <c r="K766" s="333"/>
    </row>
    <row r="767" spans="5:11" s="334" customFormat="1" ht="14.25">
      <c r="E767" s="382"/>
      <c r="K767" s="333"/>
    </row>
    <row r="768" spans="5:11" s="334" customFormat="1" ht="14.25">
      <c r="E768" s="382"/>
      <c r="K768" s="333"/>
    </row>
    <row r="769" spans="5:11" s="334" customFormat="1" ht="14.25">
      <c r="E769" s="382"/>
      <c r="K769" s="333"/>
    </row>
    <row r="770" spans="5:11" s="334" customFormat="1" ht="14.25">
      <c r="E770" s="382"/>
      <c r="K770" s="333"/>
    </row>
    <row r="771" spans="5:11" s="334" customFormat="1" ht="14.25">
      <c r="E771" s="382"/>
      <c r="K771" s="333"/>
    </row>
    <row r="772" spans="5:11" s="334" customFormat="1" ht="14.25">
      <c r="E772" s="382"/>
      <c r="K772" s="333"/>
    </row>
    <row r="773" spans="5:11" s="334" customFormat="1" ht="14.25">
      <c r="E773" s="382"/>
      <c r="K773" s="333"/>
    </row>
    <row r="774" spans="5:11" s="334" customFormat="1" ht="14.25">
      <c r="E774" s="382"/>
      <c r="K774" s="333"/>
    </row>
    <row r="775" spans="5:11" s="334" customFormat="1" ht="14.25">
      <c r="E775" s="382"/>
      <c r="K775" s="333"/>
    </row>
    <row r="776" spans="5:11" s="334" customFormat="1" ht="14.25">
      <c r="E776" s="382"/>
      <c r="K776" s="333"/>
    </row>
    <row r="777" spans="5:11" s="334" customFormat="1" ht="14.25">
      <c r="E777" s="382"/>
      <c r="K777" s="333"/>
    </row>
    <row r="778" spans="5:11" s="334" customFormat="1" ht="14.25">
      <c r="E778" s="382"/>
      <c r="K778" s="333"/>
    </row>
    <row r="779" spans="5:11" s="334" customFormat="1" ht="14.25">
      <c r="E779" s="382"/>
      <c r="K779" s="333"/>
    </row>
    <row r="780" spans="5:11" s="334" customFormat="1" ht="14.25">
      <c r="E780" s="382"/>
      <c r="K780" s="333"/>
    </row>
    <row r="781" spans="5:11" s="334" customFormat="1" ht="14.25">
      <c r="E781" s="382"/>
      <c r="K781" s="333"/>
    </row>
    <row r="782" spans="5:11" s="334" customFormat="1" ht="14.25">
      <c r="E782" s="382"/>
      <c r="K782" s="333"/>
    </row>
    <row r="783" spans="5:11" s="334" customFormat="1" ht="14.25">
      <c r="E783" s="382"/>
      <c r="K783" s="333"/>
    </row>
    <row r="784" spans="5:11" s="334" customFormat="1" ht="14.25">
      <c r="E784" s="382"/>
      <c r="K784" s="333"/>
    </row>
    <row r="785" spans="5:11" s="334" customFormat="1" ht="14.25">
      <c r="E785" s="382"/>
      <c r="K785" s="333"/>
    </row>
    <row r="786" spans="5:11" s="334" customFormat="1" ht="14.25">
      <c r="E786" s="382"/>
      <c r="K786" s="333"/>
    </row>
    <row r="787" spans="5:11" s="334" customFormat="1" ht="14.25">
      <c r="E787" s="382"/>
      <c r="K787" s="333"/>
    </row>
    <row r="788" spans="5:11" s="334" customFormat="1" ht="14.25">
      <c r="E788" s="382"/>
      <c r="K788" s="333"/>
    </row>
    <row r="789" spans="5:11" s="334" customFormat="1" ht="14.25">
      <c r="E789" s="382"/>
      <c r="K789" s="333"/>
    </row>
    <row r="790" spans="5:11" s="334" customFormat="1" ht="14.25">
      <c r="E790" s="382"/>
      <c r="K790" s="333"/>
    </row>
    <row r="791" spans="5:11" s="334" customFormat="1" ht="14.25">
      <c r="E791" s="382"/>
      <c r="K791" s="333"/>
    </row>
    <row r="792" spans="5:11" s="334" customFormat="1" ht="14.25">
      <c r="E792" s="382"/>
      <c r="K792" s="333"/>
    </row>
    <row r="793" spans="5:11" s="334" customFormat="1" ht="14.25">
      <c r="E793" s="382"/>
      <c r="K793" s="333"/>
    </row>
    <row r="794" spans="5:11" s="334" customFormat="1" ht="14.25">
      <c r="E794" s="382"/>
      <c r="K794" s="333"/>
    </row>
    <row r="795" spans="5:11" s="334" customFormat="1" ht="14.25">
      <c r="E795" s="382"/>
      <c r="K795" s="333"/>
    </row>
    <row r="796" spans="5:11" s="334" customFormat="1" ht="14.25">
      <c r="E796" s="382"/>
      <c r="K796" s="333"/>
    </row>
    <row r="797" spans="5:11" s="334" customFormat="1" ht="14.25">
      <c r="E797" s="382"/>
      <c r="K797" s="333"/>
    </row>
    <row r="798" spans="5:11" s="334" customFormat="1" ht="14.25">
      <c r="E798" s="382"/>
      <c r="K798" s="333"/>
    </row>
    <row r="799" spans="5:11" s="334" customFormat="1" ht="14.25">
      <c r="E799" s="382"/>
      <c r="K799" s="333"/>
    </row>
    <row r="800" spans="5:11" s="334" customFormat="1" ht="14.25">
      <c r="E800" s="382"/>
      <c r="K800" s="333"/>
    </row>
    <row r="801" spans="5:11" s="334" customFormat="1" ht="14.25">
      <c r="E801" s="382"/>
      <c r="K801" s="333"/>
    </row>
    <row r="802" spans="5:11" s="334" customFormat="1" ht="14.25">
      <c r="E802" s="382"/>
      <c r="K802" s="333"/>
    </row>
    <row r="803" spans="5:11" s="334" customFormat="1" ht="14.25">
      <c r="E803" s="382"/>
      <c r="K803" s="333"/>
    </row>
    <row r="804" spans="5:11" s="334" customFormat="1" ht="14.25">
      <c r="E804" s="382"/>
      <c r="K804" s="333"/>
    </row>
    <row r="805" spans="5:11" s="334" customFormat="1" ht="14.25">
      <c r="E805" s="382"/>
      <c r="K805" s="333"/>
    </row>
    <row r="806" spans="5:11" s="334" customFormat="1" ht="14.25">
      <c r="E806" s="382"/>
      <c r="K806" s="333"/>
    </row>
    <row r="807" spans="5:11" s="334" customFormat="1" ht="14.25">
      <c r="E807" s="382"/>
      <c r="K807" s="333"/>
    </row>
    <row r="808" spans="5:11" s="334" customFormat="1" ht="14.25">
      <c r="E808" s="382"/>
      <c r="K808" s="333"/>
    </row>
    <row r="809" spans="5:11" s="334" customFormat="1" ht="14.25">
      <c r="E809" s="382"/>
      <c r="K809" s="333"/>
    </row>
    <row r="810" spans="5:11" s="334" customFormat="1" ht="14.25">
      <c r="E810" s="382"/>
      <c r="K810" s="333"/>
    </row>
    <row r="811" spans="5:11" s="334" customFormat="1" ht="14.25">
      <c r="E811" s="382"/>
      <c r="K811" s="333"/>
    </row>
    <row r="812" spans="5:11" s="334" customFormat="1" ht="14.25">
      <c r="E812" s="382"/>
      <c r="K812" s="333"/>
    </row>
    <row r="813" spans="5:11" s="334" customFormat="1" ht="14.25">
      <c r="E813" s="382"/>
      <c r="K813" s="333"/>
    </row>
    <row r="814" spans="5:11" s="334" customFormat="1" ht="14.25">
      <c r="E814" s="382"/>
      <c r="K814" s="333"/>
    </row>
    <row r="815" spans="5:11" s="334" customFormat="1" ht="14.25">
      <c r="E815" s="382"/>
      <c r="K815" s="333"/>
    </row>
    <row r="816" spans="5:11" s="334" customFormat="1" ht="14.25">
      <c r="E816" s="382"/>
      <c r="K816" s="333"/>
    </row>
    <row r="817" spans="5:11" s="334" customFormat="1" ht="14.25">
      <c r="E817" s="382"/>
      <c r="K817" s="333"/>
    </row>
    <row r="818" spans="5:11" s="334" customFormat="1" ht="14.25">
      <c r="E818" s="382"/>
      <c r="K818" s="333"/>
    </row>
    <row r="819" spans="5:11" s="334" customFormat="1" ht="14.25">
      <c r="E819" s="382"/>
      <c r="K819" s="333"/>
    </row>
    <row r="820" spans="5:11" s="334" customFormat="1" ht="14.25">
      <c r="E820" s="382"/>
      <c r="K820" s="333"/>
    </row>
    <row r="821" spans="5:11" s="334" customFormat="1" ht="14.25">
      <c r="E821" s="382"/>
      <c r="K821" s="333"/>
    </row>
    <row r="822" spans="5:11" s="334" customFormat="1" ht="14.25">
      <c r="E822" s="382"/>
      <c r="K822" s="333"/>
    </row>
    <row r="823" spans="5:11" s="334" customFormat="1" ht="14.25">
      <c r="E823" s="382"/>
      <c r="K823" s="333"/>
    </row>
    <row r="824" spans="5:11" s="334" customFormat="1" ht="14.25">
      <c r="E824" s="382"/>
      <c r="K824" s="333"/>
    </row>
    <row r="825" spans="5:11" s="334" customFormat="1" ht="14.25">
      <c r="E825" s="382"/>
      <c r="K825" s="333"/>
    </row>
    <row r="826" spans="5:11" s="334" customFormat="1" ht="14.25">
      <c r="E826" s="382"/>
      <c r="K826" s="333"/>
    </row>
    <row r="827" spans="5:11" s="334" customFormat="1" ht="14.25">
      <c r="E827" s="382"/>
      <c r="K827" s="333"/>
    </row>
    <row r="828" spans="5:11" s="334" customFormat="1" ht="14.25">
      <c r="E828" s="382"/>
      <c r="K828" s="333"/>
    </row>
    <row r="829" spans="5:11" s="334" customFormat="1" ht="14.25">
      <c r="E829" s="382"/>
      <c r="K829" s="333"/>
    </row>
    <row r="830" spans="5:11" s="334" customFormat="1" ht="14.25">
      <c r="E830" s="382"/>
      <c r="K830" s="333"/>
    </row>
    <row r="831" spans="5:11" s="334" customFormat="1" ht="14.25">
      <c r="E831" s="382"/>
      <c r="K831" s="333"/>
    </row>
    <row r="832" spans="5:11" s="334" customFormat="1" ht="14.25">
      <c r="E832" s="382"/>
      <c r="K832" s="333"/>
    </row>
    <row r="833" spans="5:11" s="334" customFormat="1" ht="14.25">
      <c r="E833" s="382"/>
      <c r="K833" s="333"/>
    </row>
    <row r="834" spans="5:11" s="334" customFormat="1" ht="14.25">
      <c r="E834" s="382"/>
      <c r="K834" s="333"/>
    </row>
    <row r="835" spans="5:11" s="334" customFormat="1" ht="14.25">
      <c r="E835" s="382"/>
      <c r="K835" s="333"/>
    </row>
    <row r="836" spans="5:11" s="334" customFormat="1" ht="14.25">
      <c r="E836" s="382"/>
      <c r="K836" s="333"/>
    </row>
    <row r="837" spans="5:11" s="334" customFormat="1" ht="14.25">
      <c r="E837" s="382"/>
      <c r="K837" s="333"/>
    </row>
    <row r="838" spans="5:11" s="334" customFormat="1" ht="14.25">
      <c r="E838" s="382"/>
      <c r="K838" s="333"/>
    </row>
    <row r="839" spans="5:11" s="334" customFormat="1" ht="14.25">
      <c r="E839" s="382"/>
      <c r="K839" s="333"/>
    </row>
    <row r="840" spans="5:11" s="334" customFormat="1" ht="14.25">
      <c r="E840" s="382"/>
      <c r="K840" s="333"/>
    </row>
    <row r="841" spans="5:11" s="334" customFormat="1" ht="14.25">
      <c r="E841" s="382"/>
      <c r="K841" s="333"/>
    </row>
    <row r="842" spans="5:11" s="334" customFormat="1" ht="14.25">
      <c r="E842" s="382"/>
      <c r="K842" s="333"/>
    </row>
    <row r="843" spans="5:11" s="334" customFormat="1" ht="14.25">
      <c r="E843" s="382"/>
      <c r="K843" s="333"/>
    </row>
    <row r="844" spans="5:11" s="334" customFormat="1" ht="14.25">
      <c r="E844" s="382"/>
      <c r="K844" s="333"/>
    </row>
    <row r="845" spans="5:11" s="334" customFormat="1" ht="14.25">
      <c r="E845" s="382"/>
      <c r="K845" s="333"/>
    </row>
    <row r="846" spans="5:11" s="334" customFormat="1" ht="14.25">
      <c r="E846" s="382"/>
      <c r="K846" s="333"/>
    </row>
    <row r="847" spans="5:11" s="334" customFormat="1" ht="14.25">
      <c r="E847" s="382"/>
      <c r="K847" s="333"/>
    </row>
    <row r="848" spans="5:11" s="334" customFormat="1" ht="14.25">
      <c r="E848" s="382"/>
      <c r="K848" s="333"/>
    </row>
    <row r="849" spans="5:11" s="334" customFormat="1" ht="14.25">
      <c r="E849" s="382"/>
      <c r="K849" s="333"/>
    </row>
    <row r="850" spans="5:11" s="334" customFormat="1" ht="14.25">
      <c r="E850" s="382"/>
      <c r="K850" s="333"/>
    </row>
    <row r="851" spans="5:11" s="334" customFormat="1" ht="14.25">
      <c r="E851" s="382"/>
      <c r="K851" s="333"/>
    </row>
    <row r="852" spans="5:11" s="334" customFormat="1" ht="14.25">
      <c r="E852" s="382"/>
      <c r="K852" s="333"/>
    </row>
    <row r="853" spans="5:11" s="334" customFormat="1" ht="14.25">
      <c r="E853" s="382"/>
      <c r="K853" s="333"/>
    </row>
    <row r="854" spans="5:11" s="334" customFormat="1" ht="14.25">
      <c r="E854" s="382"/>
      <c r="K854" s="333"/>
    </row>
    <row r="855" spans="5:11" s="334" customFormat="1" ht="14.25">
      <c r="E855" s="382"/>
      <c r="K855" s="333"/>
    </row>
    <row r="856" spans="5:11" s="334" customFormat="1" ht="14.25">
      <c r="E856" s="382"/>
      <c r="K856" s="333"/>
    </row>
    <row r="857" spans="5:11" s="334" customFormat="1" ht="14.25">
      <c r="E857" s="382"/>
      <c r="K857" s="333"/>
    </row>
    <row r="858" spans="5:11" s="334" customFormat="1" ht="14.25">
      <c r="E858" s="382"/>
      <c r="K858" s="333"/>
    </row>
    <row r="859" spans="5:11" s="334" customFormat="1" ht="14.25">
      <c r="E859" s="382"/>
      <c r="K859" s="333"/>
    </row>
    <row r="860" spans="5:11" s="334" customFormat="1" ht="14.25">
      <c r="E860" s="382"/>
      <c r="K860" s="333"/>
    </row>
    <row r="861" spans="5:11" s="334" customFormat="1" ht="14.25">
      <c r="E861" s="382"/>
      <c r="K861" s="333"/>
    </row>
    <row r="862" spans="5:11" s="334" customFormat="1" ht="14.25">
      <c r="E862" s="382"/>
      <c r="K862" s="333"/>
    </row>
    <row r="863" spans="5:11" s="334" customFormat="1" ht="14.25">
      <c r="E863" s="382"/>
      <c r="K863" s="333"/>
    </row>
    <row r="864" spans="5:11" s="334" customFormat="1" ht="14.25">
      <c r="E864" s="382"/>
      <c r="K864" s="333"/>
    </row>
    <row r="865" spans="5:11" s="334" customFormat="1" ht="14.25">
      <c r="E865" s="382"/>
      <c r="K865" s="333"/>
    </row>
    <row r="866" spans="5:11" s="334" customFormat="1" ht="14.25">
      <c r="E866" s="382"/>
      <c r="K866" s="333"/>
    </row>
    <row r="867" spans="5:11" s="334" customFormat="1" ht="14.25">
      <c r="E867" s="382"/>
      <c r="K867" s="333"/>
    </row>
    <row r="868" spans="5:11" s="334" customFormat="1" ht="14.25">
      <c r="E868" s="382"/>
      <c r="K868" s="333"/>
    </row>
    <row r="869" spans="5:11" s="334" customFormat="1" ht="14.25">
      <c r="E869" s="382"/>
      <c r="K869" s="333"/>
    </row>
    <row r="870" spans="5:11" s="334" customFormat="1" ht="14.25">
      <c r="E870" s="382"/>
      <c r="K870" s="333"/>
    </row>
    <row r="871" spans="5:11" s="334" customFormat="1" ht="14.25">
      <c r="E871" s="382"/>
      <c r="K871" s="333"/>
    </row>
    <row r="872" spans="5:11" s="334" customFormat="1" ht="14.25">
      <c r="E872" s="382"/>
      <c r="K872" s="333"/>
    </row>
    <row r="873" spans="5:11" s="334" customFormat="1" ht="14.25">
      <c r="E873" s="382"/>
      <c r="K873" s="333"/>
    </row>
    <row r="874" spans="5:11" s="334" customFormat="1" ht="14.25">
      <c r="E874" s="382"/>
      <c r="K874" s="333"/>
    </row>
    <row r="875" spans="5:11" s="334" customFormat="1" ht="14.25">
      <c r="E875" s="382"/>
      <c r="K875" s="333"/>
    </row>
    <row r="876" spans="5:11" s="334" customFormat="1" ht="14.25">
      <c r="E876" s="382"/>
      <c r="K876" s="333"/>
    </row>
    <row r="877" spans="5:11" s="334" customFormat="1" ht="14.25">
      <c r="E877" s="382"/>
      <c r="K877" s="333"/>
    </row>
    <row r="878" spans="5:11" s="334" customFormat="1" ht="14.25">
      <c r="E878" s="382"/>
      <c r="K878" s="333"/>
    </row>
    <row r="879" spans="5:11" s="334" customFormat="1" ht="14.25">
      <c r="E879" s="382"/>
      <c r="K879" s="333"/>
    </row>
    <row r="880" spans="5:11" s="334" customFormat="1" ht="14.25">
      <c r="E880" s="382"/>
      <c r="K880" s="333"/>
    </row>
    <row r="881" spans="5:11" s="334" customFormat="1" ht="14.25">
      <c r="E881" s="382"/>
      <c r="K881" s="333"/>
    </row>
    <row r="882" spans="5:11" s="334" customFormat="1" ht="14.25">
      <c r="E882" s="382"/>
      <c r="K882" s="333"/>
    </row>
    <row r="883" spans="5:11" s="334" customFormat="1" ht="14.25">
      <c r="E883" s="382"/>
      <c r="K883" s="333"/>
    </row>
    <row r="884" spans="5:11" s="334" customFormat="1" ht="14.25">
      <c r="E884" s="382"/>
      <c r="K884" s="333"/>
    </row>
    <row r="885" spans="5:11" s="334" customFormat="1" ht="14.25">
      <c r="E885" s="382"/>
      <c r="K885" s="333"/>
    </row>
    <row r="886" spans="5:11" s="334" customFormat="1" ht="14.25">
      <c r="E886" s="382"/>
      <c r="K886" s="333"/>
    </row>
    <row r="887" spans="5:11" s="334" customFormat="1" ht="14.25">
      <c r="E887" s="382"/>
      <c r="K887" s="333"/>
    </row>
    <row r="888" spans="5:11" s="334" customFormat="1" ht="14.25">
      <c r="E888" s="382"/>
      <c r="K888" s="333"/>
    </row>
    <row r="889" spans="5:11" s="334" customFormat="1" ht="14.25">
      <c r="E889" s="382"/>
      <c r="K889" s="333"/>
    </row>
    <row r="890" spans="5:11" s="334" customFormat="1" ht="14.25">
      <c r="E890" s="382"/>
      <c r="K890" s="333"/>
    </row>
    <row r="891" spans="5:11" s="334" customFormat="1" ht="14.25">
      <c r="E891" s="382"/>
      <c r="K891" s="333"/>
    </row>
    <row r="892" spans="5:11" s="334" customFormat="1" ht="14.25">
      <c r="E892" s="382"/>
      <c r="K892" s="333"/>
    </row>
    <row r="893" spans="5:11" s="334" customFormat="1" ht="14.25">
      <c r="E893" s="382"/>
      <c r="K893" s="333"/>
    </row>
    <row r="894" spans="5:11" s="334" customFormat="1" ht="14.25">
      <c r="E894" s="382"/>
      <c r="K894" s="333"/>
    </row>
    <row r="895" spans="5:11" s="334" customFormat="1" ht="14.25">
      <c r="E895" s="382"/>
      <c r="K895" s="333"/>
    </row>
    <row r="896" spans="5:11" s="334" customFormat="1" ht="14.25">
      <c r="E896" s="382"/>
      <c r="K896" s="333"/>
    </row>
    <row r="897" spans="5:11" s="334" customFormat="1" ht="14.25">
      <c r="E897" s="382"/>
      <c r="K897" s="333"/>
    </row>
    <row r="898" spans="5:11" s="334" customFormat="1" ht="14.25">
      <c r="E898" s="382"/>
      <c r="K898" s="333"/>
    </row>
    <row r="899" spans="5:11" s="334" customFormat="1" ht="14.25">
      <c r="E899" s="382"/>
      <c r="K899" s="333"/>
    </row>
    <row r="900" spans="5:11" s="334" customFormat="1" ht="14.25">
      <c r="E900" s="382"/>
      <c r="K900" s="333"/>
    </row>
    <row r="901" spans="5:11" s="334" customFormat="1" ht="14.25">
      <c r="E901" s="382"/>
      <c r="K901" s="333"/>
    </row>
    <row r="902" spans="5:11" s="334" customFormat="1" ht="14.25">
      <c r="E902" s="382"/>
      <c r="K902" s="333"/>
    </row>
    <row r="903" spans="5:11" s="334" customFormat="1" ht="14.25">
      <c r="E903" s="382"/>
      <c r="K903" s="333"/>
    </row>
    <row r="904" spans="5:11" s="334" customFormat="1" ht="14.25">
      <c r="E904" s="382"/>
      <c r="K904" s="333"/>
    </row>
    <row r="905" spans="5:11" s="334" customFormat="1" ht="14.25">
      <c r="E905" s="382"/>
      <c r="K905" s="333"/>
    </row>
    <row r="906" spans="5:11" s="334" customFormat="1" ht="14.25">
      <c r="E906" s="382"/>
      <c r="K906" s="333"/>
    </row>
    <row r="907" spans="5:11" s="334" customFormat="1" ht="14.25">
      <c r="E907" s="382"/>
      <c r="K907" s="333"/>
    </row>
    <row r="908" spans="5:11" s="334" customFormat="1" ht="14.25">
      <c r="E908" s="382"/>
      <c r="K908" s="333"/>
    </row>
    <row r="909" spans="5:11" s="334" customFormat="1" ht="14.25">
      <c r="E909" s="382"/>
      <c r="K909" s="333"/>
    </row>
    <row r="910" spans="5:11" s="334" customFormat="1" ht="14.25">
      <c r="E910" s="382"/>
      <c r="K910" s="333"/>
    </row>
    <row r="911" spans="5:11" s="334" customFormat="1" ht="14.25">
      <c r="E911" s="382"/>
      <c r="K911" s="333"/>
    </row>
    <row r="912" spans="5:11" s="334" customFormat="1" ht="14.25">
      <c r="E912" s="382"/>
      <c r="K912" s="333"/>
    </row>
    <row r="913" spans="5:11" s="334" customFormat="1" ht="14.25">
      <c r="E913" s="382"/>
      <c r="K913" s="333"/>
    </row>
    <row r="914" spans="5:11" s="334" customFormat="1" ht="14.25">
      <c r="E914" s="382"/>
      <c r="K914" s="333"/>
    </row>
    <row r="915" spans="5:11" s="334" customFormat="1" ht="14.25">
      <c r="E915" s="382"/>
      <c r="K915" s="333"/>
    </row>
    <row r="916" spans="5:11" s="334" customFormat="1" ht="14.25">
      <c r="E916" s="382"/>
      <c r="K916" s="333"/>
    </row>
    <row r="917" spans="5:11" s="334" customFormat="1" ht="14.25">
      <c r="E917" s="382"/>
      <c r="K917" s="333"/>
    </row>
    <row r="918" spans="5:11" s="334" customFormat="1" ht="14.25">
      <c r="E918" s="382"/>
      <c r="K918" s="333"/>
    </row>
    <row r="919" spans="5:11" s="334" customFormat="1" ht="14.25">
      <c r="E919" s="382"/>
      <c r="K919" s="333"/>
    </row>
    <row r="920" spans="5:11" s="334" customFormat="1" ht="14.25">
      <c r="E920" s="382"/>
      <c r="K920" s="333"/>
    </row>
    <row r="921" spans="5:11" s="334" customFormat="1" ht="14.25">
      <c r="E921" s="382"/>
      <c r="K921" s="333"/>
    </row>
    <row r="922" spans="5:11" s="334" customFormat="1" ht="14.25">
      <c r="E922" s="382"/>
      <c r="K922" s="333"/>
    </row>
    <row r="923" spans="5:11" s="334" customFormat="1" ht="14.25">
      <c r="E923" s="382"/>
      <c r="K923" s="333"/>
    </row>
    <row r="924" spans="5:11" s="334" customFormat="1" ht="14.25">
      <c r="E924" s="382"/>
      <c r="K924" s="333"/>
    </row>
    <row r="925" spans="5:11" s="334" customFormat="1" ht="14.25">
      <c r="E925" s="382"/>
      <c r="K925" s="333"/>
    </row>
    <row r="926" spans="5:11" s="334" customFormat="1" ht="14.25">
      <c r="E926" s="382"/>
      <c r="K926" s="333"/>
    </row>
    <row r="927" spans="5:11" s="334" customFormat="1" ht="14.25">
      <c r="E927" s="382"/>
      <c r="K927" s="333"/>
    </row>
    <row r="928" spans="5:11" s="334" customFormat="1" ht="14.25">
      <c r="E928" s="382"/>
      <c r="K928" s="333"/>
    </row>
    <row r="929" spans="5:11" s="334" customFormat="1" ht="14.25">
      <c r="E929" s="382"/>
      <c r="K929" s="333"/>
    </row>
    <row r="930" spans="5:11" s="334" customFormat="1" ht="14.25">
      <c r="E930" s="382"/>
      <c r="K930" s="333"/>
    </row>
    <row r="931" spans="5:11" s="334" customFormat="1" ht="14.25">
      <c r="E931" s="382"/>
      <c r="K931" s="333"/>
    </row>
    <row r="932" spans="5:11" s="334" customFormat="1" ht="14.25">
      <c r="E932" s="382"/>
      <c r="K932" s="333"/>
    </row>
    <row r="933" spans="5:11" s="334" customFormat="1" ht="14.25">
      <c r="E933" s="382"/>
      <c r="K933" s="333"/>
    </row>
    <row r="934" spans="5:11" s="334" customFormat="1" ht="14.25">
      <c r="E934" s="382"/>
      <c r="K934" s="333"/>
    </row>
    <row r="935" spans="5:11" s="334" customFormat="1" ht="14.25">
      <c r="E935" s="382"/>
      <c r="K935" s="333"/>
    </row>
    <row r="936" spans="5:11" s="334" customFormat="1" ht="14.25">
      <c r="E936" s="382"/>
      <c r="K936" s="333"/>
    </row>
    <row r="937" spans="5:11" s="334" customFormat="1" ht="14.25">
      <c r="E937" s="382"/>
      <c r="K937" s="333"/>
    </row>
    <row r="938" spans="5:11" s="334" customFormat="1" ht="14.25">
      <c r="E938" s="382"/>
      <c r="K938" s="333"/>
    </row>
    <row r="939" spans="5:11" s="334" customFormat="1" ht="14.25">
      <c r="E939" s="382"/>
      <c r="K939" s="333"/>
    </row>
    <row r="940" spans="5:11" s="334" customFormat="1" ht="14.25">
      <c r="E940" s="382"/>
      <c r="K940" s="333"/>
    </row>
    <row r="941" spans="5:11" s="334" customFormat="1" ht="14.25">
      <c r="E941" s="382"/>
      <c r="K941" s="333"/>
    </row>
    <row r="942" spans="5:11" s="334" customFormat="1" ht="14.25">
      <c r="E942" s="382"/>
      <c r="K942" s="333"/>
    </row>
    <row r="943" spans="5:11" s="334" customFormat="1" ht="14.25">
      <c r="E943" s="382"/>
      <c r="K943" s="333"/>
    </row>
    <row r="944" spans="5:11" s="334" customFormat="1" ht="14.25">
      <c r="E944" s="382"/>
      <c r="K944" s="333"/>
    </row>
    <row r="945" spans="5:11" s="334" customFormat="1" ht="14.25">
      <c r="E945" s="382"/>
      <c r="K945" s="333"/>
    </row>
    <row r="946" spans="5:11" s="334" customFormat="1" ht="14.25">
      <c r="E946" s="382"/>
      <c r="K946" s="333"/>
    </row>
    <row r="947" spans="5:11" s="334" customFormat="1" ht="14.25">
      <c r="E947" s="382"/>
      <c r="K947" s="333"/>
    </row>
    <row r="948" spans="5:11" s="334" customFormat="1" ht="14.25">
      <c r="E948" s="382"/>
      <c r="K948" s="333"/>
    </row>
    <row r="949" spans="5:11" s="334" customFormat="1" ht="14.25">
      <c r="E949" s="382"/>
      <c r="K949" s="333"/>
    </row>
    <row r="950" spans="5:11" s="334" customFormat="1" ht="14.25">
      <c r="E950" s="382"/>
      <c r="K950" s="333"/>
    </row>
    <row r="951" spans="5:11" s="334" customFormat="1" ht="14.25">
      <c r="E951" s="382"/>
      <c r="K951" s="333"/>
    </row>
    <row r="952" spans="5:11" s="334" customFormat="1" ht="14.25">
      <c r="E952" s="382"/>
      <c r="K952" s="333"/>
    </row>
    <row r="953" spans="5:11" s="334" customFormat="1" ht="14.25">
      <c r="E953" s="382"/>
      <c r="K953" s="333"/>
    </row>
    <row r="954" spans="5:11" s="334" customFormat="1" ht="14.25">
      <c r="E954" s="382"/>
      <c r="K954" s="333"/>
    </row>
    <row r="955" spans="5:11" s="334" customFormat="1" ht="14.25">
      <c r="E955" s="382"/>
      <c r="K955" s="333"/>
    </row>
    <row r="956" spans="5:11" s="334" customFormat="1" ht="14.25">
      <c r="E956" s="382"/>
      <c r="K956" s="333"/>
    </row>
    <row r="957" spans="5:11" s="334" customFormat="1" ht="14.25">
      <c r="E957" s="382"/>
      <c r="K957" s="333"/>
    </row>
    <row r="958" spans="5:11" s="334" customFormat="1" ht="14.25">
      <c r="E958" s="382"/>
      <c r="K958" s="333"/>
    </row>
    <row r="959" spans="5:11" s="334" customFormat="1" ht="14.25">
      <c r="E959" s="382"/>
      <c r="K959" s="333"/>
    </row>
    <row r="960" spans="5:11" s="334" customFormat="1" ht="14.25">
      <c r="E960" s="382"/>
      <c r="K960" s="333"/>
    </row>
    <row r="961" spans="5:11" s="334" customFormat="1" ht="14.25">
      <c r="E961" s="382"/>
      <c r="K961" s="333"/>
    </row>
    <row r="962" spans="5:11" s="334" customFormat="1" ht="14.25">
      <c r="E962" s="382"/>
      <c r="K962" s="333"/>
    </row>
    <row r="963" spans="5:11" s="334" customFormat="1" ht="14.25">
      <c r="E963" s="382"/>
      <c r="K963" s="333"/>
    </row>
    <row r="964" spans="5:11" s="334" customFormat="1" ht="14.25">
      <c r="E964" s="382"/>
      <c r="K964" s="333"/>
    </row>
    <row r="965" spans="5:11" s="334" customFormat="1" ht="14.25">
      <c r="E965" s="382"/>
      <c r="K965" s="333"/>
    </row>
    <row r="966" spans="5:11" s="334" customFormat="1" ht="14.25">
      <c r="E966" s="382"/>
      <c r="K966" s="333"/>
    </row>
    <row r="967" spans="5:11" s="334" customFormat="1" ht="14.25">
      <c r="E967" s="382"/>
      <c r="K967" s="333"/>
    </row>
    <row r="968" spans="5:11" s="334" customFormat="1" ht="14.25">
      <c r="E968" s="382"/>
      <c r="K968" s="333"/>
    </row>
    <row r="969" spans="5:11" s="334" customFormat="1" ht="14.25">
      <c r="E969" s="382"/>
      <c r="K969" s="333"/>
    </row>
    <row r="970" spans="5:11" s="334" customFormat="1" ht="14.25">
      <c r="E970" s="382"/>
      <c r="K970" s="333"/>
    </row>
    <row r="971" spans="5:11" s="334" customFormat="1" ht="14.25">
      <c r="E971" s="382"/>
      <c r="K971" s="333"/>
    </row>
    <row r="972" spans="5:11" s="334" customFormat="1" ht="14.25">
      <c r="E972" s="382"/>
      <c r="K972" s="333"/>
    </row>
    <row r="973" spans="5:11" s="334" customFormat="1" ht="14.25">
      <c r="E973" s="382"/>
      <c r="K973" s="333"/>
    </row>
    <row r="974" spans="5:11" s="334" customFormat="1" ht="14.25">
      <c r="E974" s="382"/>
      <c r="K974" s="333"/>
    </row>
    <row r="975" spans="5:11" s="334" customFormat="1" ht="14.25">
      <c r="E975" s="382"/>
      <c r="K975" s="333"/>
    </row>
    <row r="976" spans="5:11" s="334" customFormat="1" ht="14.25">
      <c r="E976" s="382"/>
      <c r="K976" s="333"/>
    </row>
    <row r="977" spans="5:11" s="334" customFormat="1" ht="14.25">
      <c r="E977" s="382"/>
      <c r="K977" s="333"/>
    </row>
    <row r="978" spans="5:11" s="334" customFormat="1" ht="14.25">
      <c r="E978" s="382"/>
      <c r="K978" s="333"/>
    </row>
    <row r="979" spans="5:11" s="334" customFormat="1" ht="14.25">
      <c r="E979" s="382"/>
      <c r="K979" s="333"/>
    </row>
    <row r="980" spans="5:11" s="334" customFormat="1" ht="14.25">
      <c r="E980" s="382"/>
      <c r="K980" s="333"/>
    </row>
    <row r="981" spans="5:11" s="334" customFormat="1" ht="14.25">
      <c r="E981" s="382"/>
      <c r="K981" s="333"/>
    </row>
    <row r="982" spans="5:11" s="334" customFormat="1" ht="14.25">
      <c r="E982" s="382"/>
      <c r="K982" s="333"/>
    </row>
    <row r="983" spans="5:11" s="334" customFormat="1" ht="14.25">
      <c r="E983" s="382"/>
      <c r="K983" s="333"/>
    </row>
    <row r="984" spans="5:11" s="334" customFormat="1" ht="14.25">
      <c r="E984" s="382"/>
      <c r="K984" s="333"/>
    </row>
    <row r="985" spans="5:11" s="334" customFormat="1" ht="14.25">
      <c r="E985" s="382"/>
      <c r="K985" s="333"/>
    </row>
    <row r="986" spans="5:11" s="334" customFormat="1" ht="14.25">
      <c r="E986" s="382"/>
      <c r="K986" s="333"/>
    </row>
    <row r="987" spans="5:11" s="334" customFormat="1" ht="14.25">
      <c r="E987" s="382"/>
      <c r="K987" s="333"/>
    </row>
    <row r="988" spans="5:11" s="334" customFormat="1" ht="14.25">
      <c r="E988" s="382"/>
      <c r="K988" s="333"/>
    </row>
    <row r="989" spans="5:11" s="334" customFormat="1" ht="14.25">
      <c r="E989" s="382"/>
      <c r="K989" s="333"/>
    </row>
    <row r="990" spans="5:11" s="334" customFormat="1" ht="14.25">
      <c r="E990" s="382"/>
      <c r="K990" s="333"/>
    </row>
    <row r="991" spans="5:11" s="334" customFormat="1" ht="14.25">
      <c r="E991" s="382"/>
      <c r="K991" s="333"/>
    </row>
    <row r="992" spans="5:11" s="334" customFormat="1" ht="14.25">
      <c r="E992" s="382"/>
      <c r="K992" s="333"/>
    </row>
    <row r="993" spans="5:11" s="334" customFormat="1" ht="14.25">
      <c r="E993" s="382"/>
      <c r="K993" s="333"/>
    </row>
    <row r="994" spans="5:11" s="334" customFormat="1" ht="14.25">
      <c r="E994" s="382"/>
      <c r="K994" s="333"/>
    </row>
    <row r="995" spans="5:11" s="334" customFormat="1" ht="14.25">
      <c r="E995" s="382"/>
      <c r="K995" s="333"/>
    </row>
    <row r="996" spans="5:11" s="334" customFormat="1" ht="14.25">
      <c r="E996" s="382"/>
      <c r="K996" s="333"/>
    </row>
    <row r="997" spans="5:11" s="334" customFormat="1" ht="14.25">
      <c r="E997" s="382"/>
      <c r="K997" s="333"/>
    </row>
    <row r="998" spans="5:11" s="334" customFormat="1" ht="14.25">
      <c r="E998" s="382"/>
      <c r="K998" s="333"/>
    </row>
    <row r="999" spans="5:11" s="334" customFormat="1" ht="14.25">
      <c r="E999" s="382"/>
      <c r="K999" s="333"/>
    </row>
    <row r="1000" spans="5:11" s="334" customFormat="1" ht="14.25">
      <c r="E1000" s="382"/>
      <c r="K1000" s="333"/>
    </row>
    <row r="1001" spans="5:11" s="334" customFormat="1" ht="14.25">
      <c r="E1001" s="382"/>
      <c r="K1001" s="333"/>
    </row>
    <row r="1002" spans="5:11" s="334" customFormat="1" ht="14.25">
      <c r="E1002" s="382"/>
      <c r="K1002" s="333"/>
    </row>
    <row r="1003" spans="5:11" s="334" customFormat="1" ht="14.25">
      <c r="E1003" s="382"/>
      <c r="K1003" s="333"/>
    </row>
    <row r="1004" spans="5:11" s="334" customFormat="1" ht="14.25">
      <c r="E1004" s="382"/>
      <c r="K1004" s="333"/>
    </row>
    <row r="1005" spans="5:11" s="334" customFormat="1" ht="14.25">
      <c r="E1005" s="382"/>
      <c r="K1005" s="333"/>
    </row>
    <row r="1006" spans="5:11" s="334" customFormat="1" ht="14.25">
      <c r="E1006" s="382"/>
      <c r="K1006" s="333"/>
    </row>
    <row r="1007" spans="5:11" s="334" customFormat="1" ht="14.25">
      <c r="E1007" s="382"/>
      <c r="K1007" s="333"/>
    </row>
    <row r="1008" spans="5:11" s="334" customFormat="1" ht="14.25">
      <c r="E1008" s="382"/>
      <c r="K1008" s="333"/>
    </row>
    <row r="1009" spans="5:11" s="334" customFormat="1" ht="14.25">
      <c r="E1009" s="382"/>
      <c r="K1009" s="333"/>
    </row>
    <row r="1010" spans="5:11" s="334" customFormat="1" ht="14.25">
      <c r="E1010" s="382"/>
      <c r="K1010" s="333"/>
    </row>
    <row r="1011" spans="5:11" s="334" customFormat="1" ht="14.25">
      <c r="E1011" s="382"/>
      <c r="K1011" s="333"/>
    </row>
    <row r="1012" spans="5:11" s="334" customFormat="1" ht="14.25">
      <c r="E1012" s="382"/>
      <c r="K1012" s="333"/>
    </row>
    <row r="1013" spans="5:11" s="334" customFormat="1" ht="14.25">
      <c r="E1013" s="382"/>
      <c r="K1013" s="333"/>
    </row>
    <row r="1014" spans="5:11" s="334" customFormat="1" ht="14.25">
      <c r="E1014" s="382"/>
      <c r="K1014" s="333"/>
    </row>
    <row r="1015" spans="5:11" s="334" customFormat="1" ht="14.25">
      <c r="E1015" s="382"/>
      <c r="K1015" s="333"/>
    </row>
    <row r="1016" spans="5:11" s="334" customFormat="1" ht="14.25">
      <c r="E1016" s="382"/>
      <c r="K1016" s="333"/>
    </row>
    <row r="1017" spans="5:11" s="334" customFormat="1" ht="14.25">
      <c r="E1017" s="382"/>
      <c r="K1017" s="333"/>
    </row>
    <row r="1018" spans="5:11" s="334" customFormat="1" ht="14.25">
      <c r="E1018" s="382"/>
      <c r="K1018" s="333"/>
    </row>
    <row r="1019" spans="5:11" s="334" customFormat="1" ht="14.25">
      <c r="E1019" s="382"/>
      <c r="K1019" s="333"/>
    </row>
    <row r="1020" spans="5:11" s="334" customFormat="1" ht="14.25">
      <c r="E1020" s="382"/>
      <c r="K1020" s="333"/>
    </row>
    <row r="1021" spans="5:11" s="334" customFormat="1" ht="14.25">
      <c r="E1021" s="382"/>
      <c r="K1021" s="333"/>
    </row>
    <row r="1022" spans="5:11" s="334" customFormat="1" ht="14.25">
      <c r="E1022" s="382"/>
      <c r="K1022" s="333"/>
    </row>
    <row r="1023" spans="5:11" s="334" customFormat="1" ht="14.25">
      <c r="E1023" s="382"/>
      <c r="K1023" s="333"/>
    </row>
    <row r="1024" spans="5:11" s="334" customFormat="1" ht="14.25">
      <c r="E1024" s="382"/>
      <c r="K1024" s="333"/>
    </row>
    <row r="1025" spans="5:11" s="334" customFormat="1" ht="14.25">
      <c r="E1025" s="382"/>
      <c r="K1025" s="333"/>
    </row>
    <row r="1026" spans="5:11" s="334" customFormat="1" ht="14.25">
      <c r="E1026" s="382"/>
      <c r="K1026" s="333"/>
    </row>
    <row r="1027" spans="5:11" s="334" customFormat="1" ht="14.25">
      <c r="E1027" s="382"/>
      <c r="K1027" s="333"/>
    </row>
    <row r="1028" spans="5:11" s="334" customFormat="1" ht="14.25">
      <c r="E1028" s="382"/>
      <c r="K1028" s="333"/>
    </row>
    <row r="1029" spans="5:11" s="334" customFormat="1" ht="14.25">
      <c r="E1029" s="382"/>
      <c r="K1029" s="333"/>
    </row>
    <row r="1030" spans="5:11" s="334" customFormat="1" ht="14.25">
      <c r="E1030" s="382"/>
      <c r="K1030" s="333"/>
    </row>
    <row r="1031" spans="5:11" s="334" customFormat="1" ht="14.25">
      <c r="E1031" s="382"/>
      <c r="K1031" s="333"/>
    </row>
    <row r="1032" spans="5:11" s="334" customFormat="1" ht="14.25">
      <c r="E1032" s="382"/>
      <c r="K1032" s="333"/>
    </row>
    <row r="1033" spans="5:11" s="334" customFormat="1" ht="14.25">
      <c r="E1033" s="382"/>
      <c r="K1033" s="333"/>
    </row>
    <row r="1034" spans="5:11" s="334" customFormat="1" ht="14.25">
      <c r="E1034" s="382"/>
      <c r="K1034" s="333"/>
    </row>
    <row r="1035" spans="5:11" s="334" customFormat="1" ht="14.25">
      <c r="E1035" s="382"/>
      <c r="K1035" s="333"/>
    </row>
    <row r="1036" spans="5:11" s="334" customFormat="1" ht="14.25">
      <c r="E1036" s="382"/>
      <c r="K1036" s="333"/>
    </row>
    <row r="1037" spans="5:11" s="334" customFormat="1" ht="14.25">
      <c r="E1037" s="382"/>
      <c r="K1037" s="333"/>
    </row>
    <row r="1038" spans="5:11" s="334" customFormat="1" ht="14.25">
      <c r="E1038" s="382"/>
      <c r="K1038" s="333"/>
    </row>
    <row r="1039" spans="5:11" s="334" customFormat="1" ht="14.25">
      <c r="E1039" s="382"/>
      <c r="K1039" s="333"/>
    </row>
    <row r="1040" spans="5:11" s="334" customFormat="1" ht="14.25">
      <c r="E1040" s="382"/>
      <c r="K1040" s="333"/>
    </row>
    <row r="1041" spans="5:11" s="334" customFormat="1" ht="14.25">
      <c r="E1041" s="382"/>
      <c r="K1041" s="333"/>
    </row>
    <row r="1042" spans="5:11" s="334" customFormat="1" ht="14.25">
      <c r="E1042" s="382"/>
      <c r="K1042" s="333"/>
    </row>
    <row r="1043" spans="5:11" s="334" customFormat="1" ht="14.25">
      <c r="E1043" s="382"/>
      <c r="K1043" s="333"/>
    </row>
    <row r="1044" spans="5:11" s="334" customFormat="1" ht="14.25">
      <c r="E1044" s="382"/>
      <c r="K1044" s="333"/>
    </row>
    <row r="1045" spans="5:11" s="334" customFormat="1" ht="14.25">
      <c r="E1045" s="382"/>
      <c r="K1045" s="333"/>
    </row>
    <row r="1046" spans="5:11" s="334" customFormat="1" ht="14.25">
      <c r="E1046" s="382"/>
      <c r="K1046" s="333"/>
    </row>
    <row r="1047" spans="5:11" s="334" customFormat="1" ht="14.25">
      <c r="E1047" s="382"/>
      <c r="K1047" s="333"/>
    </row>
    <row r="1048" spans="5:11" s="334" customFormat="1" ht="14.25">
      <c r="E1048" s="382"/>
      <c r="K1048" s="333"/>
    </row>
    <row r="1049" spans="5:11" s="334" customFormat="1" ht="14.25">
      <c r="E1049" s="382"/>
      <c r="K1049" s="333"/>
    </row>
    <row r="1050" spans="5:11" s="334" customFormat="1" ht="14.25">
      <c r="E1050" s="382"/>
      <c r="K1050" s="333"/>
    </row>
    <row r="1051" spans="5:11" s="334" customFormat="1" ht="14.25">
      <c r="E1051" s="382"/>
      <c r="K1051" s="333"/>
    </row>
    <row r="1052" spans="5:11" s="334" customFormat="1" ht="14.25">
      <c r="E1052" s="382"/>
      <c r="K1052" s="333"/>
    </row>
    <row r="1053" spans="5:11" s="334" customFormat="1" ht="14.25">
      <c r="E1053" s="382"/>
      <c r="K1053" s="333"/>
    </row>
    <row r="1054" spans="5:11" s="334" customFormat="1" ht="14.25">
      <c r="E1054" s="382"/>
      <c r="K1054" s="333"/>
    </row>
    <row r="1055" spans="5:11" s="334" customFormat="1" ht="14.25">
      <c r="E1055" s="382"/>
      <c r="K1055" s="333"/>
    </row>
    <row r="1056" spans="5:11" s="334" customFormat="1" ht="14.25">
      <c r="E1056" s="382"/>
      <c r="K1056" s="333"/>
    </row>
    <row r="1057" spans="5:11" s="334" customFormat="1" ht="14.25">
      <c r="E1057" s="382"/>
      <c r="K1057" s="333"/>
    </row>
    <row r="1058" spans="5:11" s="334" customFormat="1" ht="14.25">
      <c r="E1058" s="382"/>
      <c r="K1058" s="333"/>
    </row>
    <row r="1059" spans="5:11" s="334" customFormat="1" ht="14.25">
      <c r="E1059" s="382"/>
      <c r="K1059" s="333"/>
    </row>
    <row r="1060" spans="5:11" s="334" customFormat="1" ht="14.25">
      <c r="E1060" s="382"/>
      <c r="K1060" s="333"/>
    </row>
    <row r="1061" spans="5:11" s="334" customFormat="1" ht="14.25">
      <c r="E1061" s="382"/>
      <c r="K1061" s="333"/>
    </row>
    <row r="1062" spans="5:11" s="334" customFormat="1" ht="14.25">
      <c r="E1062" s="382"/>
      <c r="K1062" s="333"/>
    </row>
    <row r="1063" spans="5:11" s="334" customFormat="1" ht="14.25">
      <c r="E1063" s="382"/>
      <c r="K1063" s="333"/>
    </row>
    <row r="1064" spans="5:11" s="334" customFormat="1" ht="14.25">
      <c r="E1064" s="382"/>
      <c r="K1064" s="333"/>
    </row>
    <row r="1065" spans="5:11" s="334" customFormat="1" ht="14.25">
      <c r="E1065" s="382"/>
      <c r="K1065" s="333"/>
    </row>
    <row r="1066" spans="5:11" s="334" customFormat="1" ht="14.25">
      <c r="E1066" s="382"/>
      <c r="K1066" s="333"/>
    </row>
    <row r="1067" spans="5:11" s="334" customFormat="1" ht="14.25">
      <c r="E1067" s="382"/>
      <c r="K1067" s="333"/>
    </row>
    <row r="1068" spans="5:11" s="334" customFormat="1" ht="14.25">
      <c r="E1068" s="382"/>
      <c r="K1068" s="333"/>
    </row>
    <row r="1069" spans="5:11" s="334" customFormat="1" ht="14.25">
      <c r="E1069" s="382"/>
      <c r="K1069" s="333"/>
    </row>
    <row r="1070" spans="5:11" s="334" customFormat="1" ht="14.25">
      <c r="E1070" s="382"/>
      <c r="K1070" s="333"/>
    </row>
    <row r="1071" spans="5:11" s="334" customFormat="1" ht="14.25">
      <c r="E1071" s="382"/>
      <c r="K1071" s="333"/>
    </row>
    <row r="1072" spans="5:11" s="334" customFormat="1" ht="14.25">
      <c r="E1072" s="382"/>
      <c r="K1072" s="333"/>
    </row>
    <row r="1073" spans="5:11" s="334" customFormat="1" ht="14.25">
      <c r="E1073" s="382"/>
      <c r="K1073" s="333"/>
    </row>
    <row r="1074" spans="5:11" s="334" customFormat="1" ht="14.25">
      <c r="E1074" s="382"/>
      <c r="K1074" s="333"/>
    </row>
    <row r="1075" spans="5:11" s="334" customFormat="1" ht="14.25">
      <c r="E1075" s="382"/>
      <c r="K1075" s="333"/>
    </row>
    <row r="1076" spans="5:11" s="334" customFormat="1" ht="14.25">
      <c r="E1076" s="382"/>
      <c r="K1076" s="333"/>
    </row>
    <row r="1077" spans="5:11" s="334" customFormat="1" ht="14.25">
      <c r="E1077" s="382"/>
      <c r="K1077" s="333"/>
    </row>
    <row r="1078" spans="5:11" s="334" customFormat="1" ht="14.25">
      <c r="E1078" s="382"/>
      <c r="K1078" s="333"/>
    </row>
    <row r="1079" spans="5:11" s="334" customFormat="1" ht="14.25">
      <c r="E1079" s="382"/>
      <c r="K1079" s="333"/>
    </row>
    <row r="1080" spans="5:11" s="334" customFormat="1" ht="14.25">
      <c r="E1080" s="382"/>
      <c r="K1080" s="333"/>
    </row>
    <row r="1081" spans="5:11" s="334" customFormat="1" ht="14.25">
      <c r="E1081" s="382"/>
      <c r="K1081" s="333"/>
    </row>
    <row r="1082" spans="5:11" s="334" customFormat="1" ht="14.25">
      <c r="E1082" s="382"/>
      <c r="K1082" s="333"/>
    </row>
    <row r="1083" spans="5:11" s="334" customFormat="1" ht="14.25">
      <c r="E1083" s="382"/>
      <c r="K1083" s="333"/>
    </row>
    <row r="1084" spans="5:11" s="334" customFormat="1" ht="14.25">
      <c r="E1084" s="382"/>
      <c r="K1084" s="333"/>
    </row>
    <row r="1085" spans="5:11" s="334" customFormat="1" ht="14.25">
      <c r="E1085" s="382"/>
      <c r="K1085" s="333"/>
    </row>
    <row r="1086" spans="5:11" s="334" customFormat="1" ht="14.25">
      <c r="E1086" s="382"/>
      <c r="K1086" s="333"/>
    </row>
    <row r="1087" spans="5:11" s="334" customFormat="1" ht="14.25">
      <c r="E1087" s="382"/>
      <c r="K1087" s="333"/>
    </row>
    <row r="1088" spans="5:11" s="334" customFormat="1" ht="14.25">
      <c r="E1088" s="382"/>
      <c r="K1088" s="333"/>
    </row>
    <row r="1089" spans="5:11" s="334" customFormat="1" ht="14.25">
      <c r="E1089" s="382"/>
      <c r="K1089" s="333"/>
    </row>
    <row r="1090" spans="5:11" s="334" customFormat="1" ht="14.25">
      <c r="E1090" s="382"/>
      <c r="K1090" s="333"/>
    </row>
    <row r="1091" spans="5:11" s="334" customFormat="1" ht="14.25">
      <c r="E1091" s="382"/>
      <c r="K1091" s="333"/>
    </row>
    <row r="1092" spans="5:11" s="334" customFormat="1" ht="14.25">
      <c r="E1092" s="382"/>
      <c r="K1092" s="333"/>
    </row>
    <row r="1093" spans="5:11" s="334" customFormat="1" ht="14.25">
      <c r="E1093" s="382"/>
      <c r="K1093" s="333"/>
    </row>
    <row r="1094" spans="5:11" s="334" customFormat="1" ht="14.25">
      <c r="E1094" s="382"/>
      <c r="K1094" s="333"/>
    </row>
    <row r="1095" spans="5:11" s="334" customFormat="1" ht="14.25">
      <c r="E1095" s="382"/>
      <c r="K1095" s="333"/>
    </row>
    <row r="1096" spans="5:11" s="334" customFormat="1" ht="14.25">
      <c r="E1096" s="382"/>
      <c r="K1096" s="333"/>
    </row>
    <row r="1097" spans="5:11" s="334" customFormat="1" ht="14.25">
      <c r="E1097" s="382"/>
      <c r="K1097" s="333"/>
    </row>
    <row r="1098" spans="5:11" s="334" customFormat="1" ht="14.25">
      <c r="E1098" s="382"/>
      <c r="K1098" s="333"/>
    </row>
    <row r="1099" spans="5:11" s="334" customFormat="1" ht="14.25">
      <c r="E1099" s="382"/>
      <c r="K1099" s="333"/>
    </row>
    <row r="1100" spans="5:11" s="334" customFormat="1" ht="14.25">
      <c r="E1100" s="382"/>
      <c r="K1100" s="333"/>
    </row>
    <row r="1101" spans="5:11" s="334" customFormat="1" ht="14.25">
      <c r="E1101" s="382"/>
      <c r="K1101" s="333"/>
    </row>
    <row r="1102" spans="5:11" s="334" customFormat="1" ht="14.25">
      <c r="E1102" s="382"/>
      <c r="K1102" s="333"/>
    </row>
    <row r="1103" spans="5:11" s="334" customFormat="1" ht="14.25">
      <c r="E1103" s="382"/>
      <c r="K1103" s="333"/>
    </row>
    <row r="1104" spans="5:11" s="334" customFormat="1" ht="14.25">
      <c r="E1104" s="382"/>
      <c r="K1104" s="333"/>
    </row>
    <row r="1105" spans="5:11" s="334" customFormat="1" ht="14.25">
      <c r="E1105" s="382"/>
      <c r="K1105" s="333"/>
    </row>
    <row r="1106" spans="5:11" s="334" customFormat="1" ht="14.25">
      <c r="E1106" s="382"/>
      <c r="K1106" s="333"/>
    </row>
    <row r="1107" spans="5:11" s="334" customFormat="1" ht="14.25">
      <c r="E1107" s="382"/>
      <c r="K1107" s="333"/>
    </row>
    <row r="1108" spans="5:11" s="334" customFormat="1" ht="14.25">
      <c r="E1108" s="382"/>
      <c r="K1108" s="333"/>
    </row>
    <row r="1109" spans="5:11" s="334" customFormat="1" ht="14.25">
      <c r="E1109" s="382"/>
      <c r="K1109" s="333"/>
    </row>
    <row r="1110" spans="5:11" s="334" customFormat="1" ht="14.25">
      <c r="E1110" s="382"/>
      <c r="K1110" s="333"/>
    </row>
    <row r="1111" spans="5:11" s="334" customFormat="1" ht="14.25">
      <c r="E1111" s="382"/>
      <c r="K1111" s="333"/>
    </row>
    <row r="1112" spans="5:11" s="334" customFormat="1" ht="14.25">
      <c r="E1112" s="382"/>
      <c r="K1112" s="333"/>
    </row>
    <row r="1113" spans="5:11" s="334" customFormat="1" ht="14.25">
      <c r="E1113" s="382"/>
      <c r="K1113" s="333"/>
    </row>
    <row r="1114" spans="5:11" s="334" customFormat="1" ht="14.25">
      <c r="E1114" s="382"/>
      <c r="K1114" s="333"/>
    </row>
    <row r="1115" spans="5:11" s="334" customFormat="1" ht="14.25">
      <c r="E1115" s="382"/>
      <c r="K1115" s="333"/>
    </row>
    <row r="1116" spans="5:11" s="334" customFormat="1" ht="14.25">
      <c r="E1116" s="382"/>
      <c r="K1116" s="333"/>
    </row>
    <row r="1117" spans="5:11" s="334" customFormat="1" ht="14.25">
      <c r="E1117" s="382"/>
      <c r="K1117" s="333"/>
    </row>
    <row r="1118" spans="5:11" s="334" customFormat="1" ht="14.25">
      <c r="E1118" s="382"/>
      <c r="K1118" s="333"/>
    </row>
    <row r="1119" spans="5:11" s="334" customFormat="1" ht="14.25">
      <c r="E1119" s="382"/>
      <c r="K1119" s="333"/>
    </row>
    <row r="1120" spans="5:11" s="334" customFormat="1" ht="14.25">
      <c r="E1120" s="382"/>
      <c r="K1120" s="333"/>
    </row>
    <row r="1121" spans="5:11" s="334" customFormat="1" ht="14.25">
      <c r="E1121" s="382"/>
      <c r="K1121" s="333"/>
    </row>
    <row r="1122" spans="5:11" s="334" customFormat="1" ht="14.25">
      <c r="E1122" s="382"/>
      <c r="K1122" s="333"/>
    </row>
    <row r="1123" spans="5:11" s="334" customFormat="1" ht="14.25">
      <c r="E1123" s="382"/>
      <c r="K1123" s="333"/>
    </row>
    <row r="1124" spans="5:11" s="334" customFormat="1" ht="14.25">
      <c r="E1124" s="382"/>
      <c r="K1124" s="333"/>
    </row>
    <row r="1125" spans="5:11" s="334" customFormat="1" ht="14.25">
      <c r="E1125" s="382"/>
      <c r="K1125" s="333"/>
    </row>
    <row r="1126" spans="5:11" s="334" customFormat="1" ht="14.25">
      <c r="E1126" s="382"/>
      <c r="K1126" s="333"/>
    </row>
    <row r="1127" spans="5:11" s="334" customFormat="1" ht="14.25">
      <c r="E1127" s="382"/>
      <c r="K1127" s="333"/>
    </row>
    <row r="1128" spans="5:11" s="334" customFormat="1" ht="14.25">
      <c r="E1128" s="382"/>
      <c r="K1128" s="333"/>
    </row>
    <row r="1129" spans="5:11" s="334" customFormat="1" ht="14.25">
      <c r="E1129" s="382"/>
      <c r="K1129" s="333"/>
    </row>
  </sheetData>
  <autoFilter ref="A15:ID125">
    <filterColumn colId="3"/>
    <filterColumn colId="5"/>
    <filterColumn colId="8"/>
  </autoFilter>
  <mergeCells count="9">
    <mergeCell ref="A7:J7"/>
    <mergeCell ref="A9:J9"/>
    <mergeCell ref="A11:J11"/>
    <mergeCell ref="A13:B13"/>
    <mergeCell ref="C13:D13"/>
    <mergeCell ref="E13:F13"/>
    <mergeCell ref="G13:G14"/>
    <mergeCell ref="H13:H14"/>
    <mergeCell ref="I13:J13"/>
  </mergeCells>
  <printOptions horizontalCentered="1"/>
  <pageMargins left="1.1811023622047245" right="0.39370078740157483" top="0.78740157480314965" bottom="0.59055118110236227" header="0.39370078740157483" footer="0.31496062992125984"/>
  <pageSetup paperSize="9" scale="44" fitToHeight="4" orientation="portrait" r:id="rId1"/>
  <headerFooter differentFirst="1">
    <oddHeader>&amp;CСтраница &amp;P из &amp;N&amp;R&amp;A</oddHeader>
  </headerFooter>
  <rowBreaks count="1" manualBreakCount="1">
    <brk id="87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H1058"/>
  <sheetViews>
    <sheetView zoomScale="75" zoomScaleNormal="75" workbookViewId="0">
      <pane ySplit="15" topLeftCell="A96" activePane="bottomLeft" state="frozen"/>
      <selection activeCell="L19" sqref="L19"/>
      <selection pane="bottomLeft" activeCell="J3" sqref="J3"/>
    </sheetView>
  </sheetViews>
  <sheetFormatPr defaultColWidth="8.625" defaultRowHeight="18.75"/>
  <cols>
    <col min="1" max="1" width="9.75" style="356" customWidth="1"/>
    <col min="2" max="2" width="18.625" style="356" customWidth="1"/>
    <col min="3" max="3" width="5.5" style="356" customWidth="1"/>
    <col min="4" max="4" width="20.25" style="356" customWidth="1"/>
    <col min="5" max="5" width="54.75" style="356" customWidth="1"/>
    <col min="6" max="6" width="8.625" style="356" customWidth="1"/>
    <col min="7" max="7" width="11.625" style="334" customWidth="1"/>
    <col min="8" max="8" width="17.25" style="334" customWidth="1"/>
    <col min="9" max="10" width="14.25" style="334" customWidth="1"/>
    <col min="11" max="11" width="1.125" style="333" customWidth="1"/>
    <col min="12" max="222" width="24.375" style="334" customWidth="1"/>
    <col min="223" max="16384" width="8.625" style="403"/>
  </cols>
  <sheetData>
    <row r="1" spans="1:242" s="6" customFormat="1" ht="18">
      <c r="J1" s="10" t="s">
        <v>1748</v>
      </c>
    </row>
    <row r="2" spans="1:242" s="6" customFormat="1" ht="18">
      <c r="J2" s="11" t="s">
        <v>92</v>
      </c>
    </row>
    <row r="3" spans="1:242" s="6" customFormat="1" ht="18">
      <c r="J3" s="12" t="s">
        <v>1780</v>
      </c>
    </row>
    <row r="4" spans="1:242" s="327" customFormat="1">
      <c r="A4" s="325"/>
      <c r="B4" s="325"/>
      <c r="C4" s="325"/>
      <c r="D4" s="325"/>
      <c r="E4" s="325"/>
      <c r="F4" s="325"/>
      <c r="G4" s="325"/>
      <c r="H4" s="325"/>
      <c r="I4" s="194"/>
      <c r="J4" s="194" t="s">
        <v>2035</v>
      </c>
      <c r="K4" s="326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5"/>
      <c r="AN4" s="325"/>
      <c r="AO4" s="325"/>
      <c r="AP4" s="325"/>
      <c r="AQ4" s="325"/>
      <c r="AR4" s="325"/>
      <c r="AS4" s="325"/>
      <c r="AT4" s="325"/>
      <c r="AU4" s="325"/>
      <c r="AV4" s="325"/>
      <c r="AW4" s="325"/>
      <c r="AX4" s="325"/>
      <c r="AY4" s="325"/>
      <c r="AZ4" s="325"/>
      <c r="BA4" s="325"/>
      <c r="BB4" s="325"/>
      <c r="BC4" s="325"/>
      <c r="BD4" s="325"/>
      <c r="BE4" s="325"/>
      <c r="BF4" s="325"/>
      <c r="BG4" s="325"/>
      <c r="BH4" s="325"/>
      <c r="BI4" s="325"/>
      <c r="BJ4" s="325"/>
      <c r="BK4" s="325"/>
      <c r="BL4" s="325"/>
      <c r="BM4" s="325"/>
      <c r="BN4" s="325"/>
      <c r="BO4" s="325"/>
      <c r="BP4" s="325"/>
      <c r="BQ4" s="325"/>
      <c r="BR4" s="325"/>
      <c r="BS4" s="325"/>
      <c r="BT4" s="325"/>
      <c r="BU4" s="325"/>
      <c r="BV4" s="325"/>
      <c r="BW4" s="325"/>
      <c r="BX4" s="325"/>
      <c r="BY4" s="325"/>
      <c r="BZ4" s="325"/>
      <c r="CA4" s="325"/>
      <c r="CB4" s="325"/>
      <c r="CC4" s="325"/>
      <c r="CD4" s="325"/>
      <c r="CE4" s="325"/>
      <c r="CF4" s="325"/>
      <c r="CG4" s="325"/>
      <c r="CH4" s="325"/>
      <c r="CI4" s="325"/>
      <c r="CJ4" s="325"/>
      <c r="CK4" s="325"/>
      <c r="CL4" s="325"/>
      <c r="CM4" s="325"/>
      <c r="CN4" s="325"/>
      <c r="CO4" s="325"/>
      <c r="CP4" s="325"/>
      <c r="CQ4" s="325"/>
      <c r="CR4" s="325"/>
      <c r="CS4" s="325"/>
      <c r="CT4" s="325"/>
      <c r="CU4" s="325"/>
      <c r="CV4" s="325"/>
      <c r="CW4" s="325"/>
      <c r="CX4" s="325"/>
      <c r="CY4" s="325"/>
      <c r="CZ4" s="325"/>
      <c r="DA4" s="325"/>
      <c r="DB4" s="325"/>
      <c r="DC4" s="325"/>
      <c r="DD4" s="325"/>
      <c r="DE4" s="325"/>
      <c r="DF4" s="325"/>
      <c r="DG4" s="325"/>
      <c r="DH4" s="325"/>
      <c r="DI4" s="325"/>
      <c r="DJ4" s="325"/>
      <c r="DK4" s="325"/>
      <c r="DL4" s="325"/>
      <c r="DM4" s="325"/>
      <c r="DN4" s="325"/>
      <c r="DO4" s="325"/>
      <c r="DP4" s="325"/>
      <c r="DQ4" s="325"/>
      <c r="DR4" s="325"/>
      <c r="DS4" s="325"/>
      <c r="DT4" s="325"/>
      <c r="DU4" s="325"/>
      <c r="DV4" s="325"/>
      <c r="DW4" s="325"/>
      <c r="DX4" s="325"/>
      <c r="DY4" s="325"/>
      <c r="DZ4" s="325"/>
      <c r="EA4" s="325"/>
      <c r="EB4" s="325"/>
      <c r="EC4" s="325"/>
      <c r="ED4" s="325"/>
      <c r="EE4" s="325"/>
      <c r="EF4" s="325"/>
      <c r="EG4" s="325"/>
      <c r="EH4" s="325"/>
      <c r="EI4" s="325"/>
      <c r="EJ4" s="325"/>
      <c r="EK4" s="325"/>
      <c r="EL4" s="325"/>
      <c r="EM4" s="325"/>
      <c r="EN4" s="325"/>
      <c r="EO4" s="325"/>
      <c r="EP4" s="325"/>
      <c r="EQ4" s="325"/>
      <c r="ER4" s="325"/>
      <c r="ES4" s="325"/>
      <c r="ET4" s="325"/>
      <c r="EU4" s="325"/>
      <c r="EV4" s="325"/>
      <c r="EW4" s="325"/>
      <c r="EX4" s="325"/>
      <c r="EY4" s="325"/>
      <c r="EZ4" s="325"/>
      <c r="FA4" s="325"/>
      <c r="FB4" s="325"/>
      <c r="FC4" s="325"/>
      <c r="FD4" s="325"/>
      <c r="FE4" s="325"/>
      <c r="FF4" s="325"/>
      <c r="FG4" s="325"/>
      <c r="FH4" s="325"/>
      <c r="FI4" s="325"/>
      <c r="FJ4" s="325"/>
      <c r="FK4" s="325"/>
      <c r="FL4" s="325"/>
      <c r="FM4" s="325"/>
      <c r="FN4" s="325"/>
      <c r="FO4" s="325"/>
      <c r="FP4" s="325"/>
      <c r="FQ4" s="325"/>
      <c r="FR4" s="325"/>
      <c r="FS4" s="325"/>
      <c r="FT4" s="325"/>
      <c r="FU4" s="325"/>
      <c r="FV4" s="325"/>
      <c r="FW4" s="325"/>
      <c r="FX4" s="325"/>
      <c r="FY4" s="325"/>
      <c r="FZ4" s="325"/>
      <c r="GA4" s="325"/>
      <c r="GB4" s="325"/>
      <c r="GC4" s="325"/>
      <c r="GD4" s="325"/>
      <c r="GE4" s="325"/>
      <c r="GF4" s="325"/>
      <c r="GG4" s="325"/>
      <c r="GH4" s="325"/>
      <c r="GI4" s="325"/>
      <c r="GJ4" s="325"/>
      <c r="GK4" s="325"/>
      <c r="GL4" s="325"/>
      <c r="GM4" s="325"/>
      <c r="GN4" s="325"/>
      <c r="GO4" s="325"/>
      <c r="GP4" s="325"/>
      <c r="GQ4" s="325"/>
      <c r="GR4" s="325"/>
      <c r="GS4" s="325"/>
      <c r="GT4" s="325"/>
      <c r="GU4" s="325"/>
      <c r="GV4" s="325"/>
      <c r="GW4" s="325"/>
      <c r="GX4" s="325"/>
      <c r="GY4" s="325"/>
      <c r="GZ4" s="325"/>
      <c r="HA4" s="325"/>
      <c r="HB4" s="325"/>
      <c r="HC4" s="325"/>
      <c r="HD4" s="325"/>
      <c r="HE4" s="325"/>
      <c r="HF4" s="325"/>
      <c r="HG4" s="325"/>
      <c r="HH4" s="325"/>
      <c r="HI4" s="325"/>
      <c r="HJ4" s="325"/>
      <c r="HK4" s="325"/>
      <c r="HL4" s="325"/>
      <c r="HM4" s="325"/>
      <c r="HN4" s="325"/>
      <c r="HO4" s="325"/>
      <c r="HP4" s="325"/>
      <c r="HQ4" s="325"/>
      <c r="HR4" s="325"/>
      <c r="HS4" s="325"/>
      <c r="HT4" s="325"/>
      <c r="HU4" s="325"/>
      <c r="HV4" s="325"/>
      <c r="HW4" s="325"/>
      <c r="HX4" s="325"/>
      <c r="HY4" s="325"/>
      <c r="HZ4" s="325"/>
      <c r="IA4" s="325"/>
      <c r="IB4" s="325"/>
      <c r="IC4" s="325"/>
      <c r="ID4" s="325"/>
    </row>
    <row r="5" spans="1:242" s="383" customFormat="1">
      <c r="A5" s="325"/>
      <c r="B5" s="325"/>
      <c r="C5" s="325"/>
      <c r="D5" s="325"/>
      <c r="E5" s="325"/>
      <c r="F5" s="325"/>
      <c r="G5" s="325"/>
      <c r="H5" s="325"/>
      <c r="I5" s="195"/>
      <c r="J5" s="195" t="s">
        <v>0</v>
      </c>
      <c r="K5" s="326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325"/>
      <c r="AQ5" s="325"/>
      <c r="AR5" s="325"/>
      <c r="AS5" s="325"/>
      <c r="AT5" s="325"/>
      <c r="AU5" s="325"/>
      <c r="AV5" s="325"/>
      <c r="AW5" s="325"/>
      <c r="AX5" s="325"/>
      <c r="AY5" s="325"/>
      <c r="AZ5" s="325"/>
      <c r="BA5" s="325"/>
      <c r="BB5" s="325"/>
      <c r="BC5" s="325"/>
      <c r="BD5" s="325"/>
      <c r="BE5" s="325"/>
      <c r="BF5" s="325"/>
      <c r="BG5" s="325"/>
      <c r="BH5" s="325"/>
      <c r="BI5" s="325"/>
      <c r="BJ5" s="325"/>
      <c r="BK5" s="325"/>
      <c r="BL5" s="325"/>
      <c r="BM5" s="325"/>
      <c r="BN5" s="325"/>
      <c r="BO5" s="325"/>
      <c r="BP5" s="325"/>
      <c r="BQ5" s="325"/>
      <c r="BR5" s="325"/>
      <c r="BS5" s="325"/>
      <c r="BT5" s="325"/>
      <c r="BU5" s="325"/>
      <c r="BV5" s="325"/>
      <c r="BW5" s="325"/>
      <c r="BX5" s="325"/>
      <c r="BY5" s="325"/>
      <c r="BZ5" s="325"/>
      <c r="CA5" s="325"/>
      <c r="CB5" s="325"/>
      <c r="CC5" s="325"/>
      <c r="CD5" s="325"/>
      <c r="CE5" s="325"/>
      <c r="CF5" s="325"/>
      <c r="CG5" s="325"/>
      <c r="CH5" s="325"/>
      <c r="CI5" s="325"/>
      <c r="CJ5" s="325"/>
      <c r="CK5" s="325"/>
      <c r="CL5" s="325"/>
      <c r="CM5" s="325"/>
      <c r="CN5" s="325"/>
      <c r="CO5" s="325"/>
      <c r="CP5" s="325"/>
      <c r="CQ5" s="325"/>
      <c r="CR5" s="325"/>
      <c r="CS5" s="325"/>
      <c r="CT5" s="325"/>
      <c r="CU5" s="325"/>
      <c r="CV5" s="325"/>
      <c r="CW5" s="325"/>
      <c r="CX5" s="325"/>
      <c r="CY5" s="325"/>
      <c r="CZ5" s="325"/>
      <c r="DA5" s="325"/>
      <c r="DB5" s="325"/>
      <c r="DC5" s="325"/>
      <c r="DD5" s="325"/>
      <c r="DE5" s="325"/>
      <c r="DF5" s="325"/>
      <c r="DG5" s="325"/>
      <c r="DH5" s="325"/>
      <c r="DI5" s="325"/>
      <c r="DJ5" s="325"/>
      <c r="DK5" s="325"/>
      <c r="DL5" s="325"/>
      <c r="DM5" s="325"/>
      <c r="DN5" s="325"/>
      <c r="DO5" s="325"/>
      <c r="DP5" s="325"/>
      <c r="DQ5" s="325"/>
      <c r="DR5" s="325"/>
      <c r="DS5" s="325"/>
      <c r="DT5" s="325"/>
      <c r="DU5" s="325"/>
      <c r="DV5" s="325"/>
      <c r="DW5" s="325"/>
      <c r="DX5" s="325"/>
      <c r="DY5" s="325"/>
      <c r="DZ5" s="325"/>
      <c r="EA5" s="325"/>
      <c r="EB5" s="325"/>
      <c r="EC5" s="325"/>
      <c r="ED5" s="325"/>
      <c r="EE5" s="325"/>
      <c r="EF5" s="325"/>
      <c r="EG5" s="325"/>
      <c r="EH5" s="325"/>
      <c r="EI5" s="325"/>
      <c r="EJ5" s="325"/>
      <c r="EK5" s="325"/>
      <c r="EL5" s="325"/>
      <c r="EM5" s="325"/>
      <c r="EN5" s="325"/>
      <c r="EO5" s="325"/>
      <c r="EP5" s="325"/>
      <c r="EQ5" s="325"/>
      <c r="ER5" s="325"/>
      <c r="ES5" s="325"/>
      <c r="ET5" s="325"/>
      <c r="EU5" s="325"/>
      <c r="EV5" s="325"/>
      <c r="EW5" s="325"/>
      <c r="EX5" s="325"/>
      <c r="EY5" s="325"/>
      <c r="EZ5" s="325"/>
      <c r="FA5" s="325"/>
      <c r="FB5" s="325"/>
      <c r="FC5" s="325"/>
      <c r="FD5" s="325"/>
      <c r="FE5" s="325"/>
      <c r="FF5" s="325"/>
      <c r="FG5" s="325"/>
      <c r="FH5" s="325"/>
      <c r="FI5" s="325"/>
      <c r="FJ5" s="325"/>
      <c r="FK5" s="325"/>
      <c r="FL5" s="325"/>
      <c r="FM5" s="325"/>
      <c r="FN5" s="325"/>
      <c r="FO5" s="325"/>
      <c r="FP5" s="325"/>
      <c r="FQ5" s="325"/>
      <c r="FR5" s="325"/>
      <c r="FS5" s="325"/>
      <c r="FT5" s="325"/>
      <c r="FU5" s="325"/>
      <c r="FV5" s="325"/>
      <c r="FW5" s="325"/>
      <c r="FX5" s="325"/>
      <c r="FY5" s="325"/>
      <c r="FZ5" s="325"/>
      <c r="GA5" s="325"/>
      <c r="GB5" s="325"/>
      <c r="GC5" s="325"/>
      <c r="GD5" s="325"/>
      <c r="GE5" s="325"/>
      <c r="GF5" s="325"/>
      <c r="GG5" s="325"/>
      <c r="GH5" s="325"/>
      <c r="GI5" s="325"/>
      <c r="GJ5" s="325"/>
      <c r="GK5" s="325"/>
      <c r="GL5" s="325"/>
      <c r="GM5" s="325"/>
      <c r="GN5" s="325"/>
      <c r="GO5" s="325"/>
      <c r="GP5" s="325"/>
      <c r="GQ5" s="325"/>
      <c r="GR5" s="325"/>
      <c r="GS5" s="325"/>
      <c r="GT5" s="325"/>
      <c r="GU5" s="325"/>
      <c r="GV5" s="325"/>
      <c r="GW5" s="325"/>
      <c r="GX5" s="325"/>
      <c r="GY5" s="325"/>
      <c r="GZ5" s="325"/>
      <c r="HA5" s="325"/>
      <c r="HB5" s="325"/>
      <c r="HC5" s="325"/>
      <c r="HD5" s="325"/>
      <c r="HE5" s="325"/>
      <c r="HF5" s="325"/>
      <c r="HG5" s="325"/>
      <c r="HH5" s="325"/>
      <c r="HI5" s="325"/>
      <c r="HJ5" s="325"/>
      <c r="HK5" s="325"/>
      <c r="HL5" s="325"/>
      <c r="HM5" s="325"/>
      <c r="HN5" s="325"/>
      <c r="HO5" s="325"/>
      <c r="HP5" s="325"/>
      <c r="HQ5" s="325"/>
      <c r="HR5" s="325"/>
      <c r="HS5" s="325"/>
      <c r="HT5" s="325"/>
      <c r="HU5" s="325"/>
      <c r="HV5" s="325"/>
      <c r="HW5" s="325"/>
      <c r="HX5" s="325"/>
      <c r="HY5" s="325"/>
      <c r="HZ5" s="325"/>
      <c r="IA5" s="325"/>
      <c r="IB5" s="325"/>
      <c r="IC5" s="325"/>
      <c r="ID5" s="325"/>
      <c r="IE5" s="325"/>
      <c r="IF5" s="325"/>
      <c r="IG5" s="325"/>
      <c r="IH5" s="325"/>
    </row>
    <row r="6" spans="1:242" s="328" customFormat="1" ht="15.95" customHeight="1"/>
    <row r="7" spans="1:242" s="9" customFormat="1" ht="43.5" customHeight="1">
      <c r="A7" s="451" t="s">
        <v>1801</v>
      </c>
      <c r="B7" s="451"/>
      <c r="C7" s="451"/>
      <c r="D7" s="451"/>
      <c r="E7" s="451"/>
      <c r="F7" s="451"/>
      <c r="G7" s="451"/>
      <c r="H7" s="451"/>
      <c r="I7" s="451"/>
      <c r="J7" s="451"/>
      <c r="K7" s="329"/>
      <c r="L7" s="330"/>
    </row>
    <row r="8" spans="1:242" s="9" customFormat="1" ht="6.75" customHeight="1">
      <c r="A8" s="299"/>
      <c r="B8" s="299"/>
      <c r="C8" s="299"/>
      <c r="D8" s="299"/>
      <c r="E8" s="299"/>
      <c r="F8" s="299"/>
      <c r="G8" s="299"/>
      <c r="H8" s="299"/>
      <c r="I8" s="299"/>
      <c r="J8" s="299"/>
      <c r="K8" s="329"/>
    </row>
    <row r="9" spans="1:242" s="9" customFormat="1" ht="42" customHeight="1">
      <c r="A9" s="452" t="s">
        <v>1926</v>
      </c>
      <c r="B9" s="452"/>
      <c r="C9" s="452"/>
      <c r="D9" s="452"/>
      <c r="E9" s="452"/>
      <c r="F9" s="452"/>
      <c r="G9" s="452"/>
      <c r="H9" s="452"/>
      <c r="I9" s="452"/>
      <c r="J9" s="452"/>
      <c r="K9" s="329"/>
    </row>
    <row r="10" spans="1:242" s="21" customFormat="1" ht="5.25" customHeight="1"/>
    <row r="11" spans="1:242" s="9" customFormat="1" ht="45" customHeight="1">
      <c r="A11" s="462" t="s">
        <v>1</v>
      </c>
      <c r="B11" s="462"/>
      <c r="C11" s="462"/>
      <c r="D11" s="462"/>
      <c r="E11" s="462"/>
      <c r="F11" s="462"/>
      <c r="G11" s="462"/>
      <c r="H11" s="462"/>
      <c r="I11" s="462"/>
      <c r="J11" s="462"/>
    </row>
    <row r="12" spans="1:242" s="331" customFormat="1" ht="6" customHeight="1">
      <c r="K12" s="332"/>
    </row>
    <row r="13" spans="1:242" s="334" customFormat="1" ht="50.1" customHeight="1">
      <c r="A13" s="478" t="s">
        <v>1587</v>
      </c>
      <c r="B13" s="478" t="s">
        <v>1564</v>
      </c>
      <c r="C13" s="480" t="s">
        <v>1588</v>
      </c>
      <c r="D13" s="481"/>
      <c r="E13" s="478" t="s">
        <v>1565</v>
      </c>
      <c r="F13" s="482" t="s">
        <v>1927</v>
      </c>
      <c r="G13" s="484" t="s">
        <v>1928</v>
      </c>
      <c r="H13" s="484" t="s">
        <v>1608</v>
      </c>
      <c r="I13" s="474" t="s">
        <v>1609</v>
      </c>
      <c r="J13" s="474"/>
      <c r="K13" s="349"/>
    </row>
    <row r="14" spans="1:242" s="334" customFormat="1" ht="50.1" customHeight="1">
      <c r="A14" s="479"/>
      <c r="B14" s="479"/>
      <c r="C14" s="385" t="s">
        <v>1572</v>
      </c>
      <c r="D14" s="386" t="s">
        <v>1573</v>
      </c>
      <c r="E14" s="479"/>
      <c r="F14" s="483"/>
      <c r="G14" s="485"/>
      <c r="H14" s="485"/>
      <c r="I14" s="336" t="s">
        <v>1804</v>
      </c>
      <c r="J14" s="336" t="s">
        <v>1805</v>
      </c>
      <c r="K14" s="349"/>
    </row>
    <row r="15" spans="1:242" s="338" customFormat="1" ht="17.25" customHeight="1">
      <c r="A15" s="387">
        <v>1</v>
      </c>
      <c r="B15" s="387" t="s">
        <v>9</v>
      </c>
      <c r="C15" s="387" t="s">
        <v>9</v>
      </c>
      <c r="D15" s="388" t="s">
        <v>10</v>
      </c>
      <c r="E15" s="388" t="s">
        <v>1610</v>
      </c>
      <c r="F15" s="387" t="s">
        <v>11</v>
      </c>
      <c r="G15" s="387" t="s">
        <v>12</v>
      </c>
      <c r="H15" s="387" t="s">
        <v>1611</v>
      </c>
      <c r="I15" s="387" t="s">
        <v>13</v>
      </c>
      <c r="J15" s="387" t="s">
        <v>13</v>
      </c>
      <c r="K15" s="337"/>
    </row>
    <row r="16" spans="1:242" s="394" customFormat="1" ht="30" customHeight="1">
      <c r="A16" s="389" t="s">
        <v>1789</v>
      </c>
      <c r="B16" s="390" t="s">
        <v>1790</v>
      </c>
      <c r="C16" s="390"/>
      <c r="D16" s="390"/>
      <c r="E16" s="391"/>
      <c r="F16" s="391"/>
      <c r="G16" s="391"/>
      <c r="H16" s="391"/>
      <c r="I16" s="392"/>
      <c r="J16" s="392"/>
      <c r="K16" s="393"/>
    </row>
    <row r="17" spans="1:13" s="394" customFormat="1" ht="30" customHeight="1">
      <c r="A17" s="389"/>
      <c r="B17" s="390" t="s">
        <v>1806</v>
      </c>
      <c r="C17" s="390"/>
      <c r="D17" s="390"/>
      <c r="E17" s="391"/>
      <c r="F17" s="391"/>
      <c r="G17" s="391"/>
      <c r="H17" s="391"/>
      <c r="I17" s="392"/>
      <c r="J17" s="392"/>
      <c r="K17" s="393"/>
    </row>
    <row r="18" spans="1:13" s="356" customFormat="1" ht="32.25" customHeight="1">
      <c r="A18" s="395" t="s">
        <v>1789</v>
      </c>
      <c r="B18" s="358" t="s">
        <v>1929</v>
      </c>
      <c r="C18" s="358" t="s">
        <v>1930</v>
      </c>
      <c r="D18" s="396" t="s">
        <v>1810</v>
      </c>
      <c r="E18" s="397" t="s">
        <v>1931</v>
      </c>
      <c r="F18" s="346">
        <v>1</v>
      </c>
      <c r="G18" s="346" t="s">
        <v>1811</v>
      </c>
      <c r="H18" s="346" t="s">
        <v>1932</v>
      </c>
      <c r="I18" s="348">
        <v>975</v>
      </c>
      <c r="J18" s="348">
        <f>ROUND(I18*1.2,0)</f>
        <v>1170</v>
      </c>
      <c r="K18" s="355"/>
      <c r="L18" s="398"/>
      <c r="M18" s="398"/>
    </row>
    <row r="19" spans="1:13" s="356" customFormat="1" ht="32.25" customHeight="1">
      <c r="A19" s="395" t="s">
        <v>1789</v>
      </c>
      <c r="B19" s="358" t="s">
        <v>1933</v>
      </c>
      <c r="C19" s="358" t="s">
        <v>1930</v>
      </c>
      <c r="D19" s="396" t="s">
        <v>1810</v>
      </c>
      <c r="E19" s="344" t="s">
        <v>1934</v>
      </c>
      <c r="F19" s="346">
        <v>1</v>
      </c>
      <c r="G19" s="346" t="s">
        <v>1811</v>
      </c>
      <c r="H19" s="346" t="s">
        <v>1935</v>
      </c>
      <c r="I19" s="348">
        <v>25</v>
      </c>
      <c r="J19" s="348">
        <f t="shared" ref="J19:J82" si="0">ROUND(I19*1.2,0)</f>
        <v>30</v>
      </c>
      <c r="K19" s="355"/>
      <c r="L19" s="398"/>
      <c r="M19" s="398"/>
    </row>
    <row r="20" spans="1:13" s="356" customFormat="1" ht="32.25" customHeight="1">
      <c r="A20" s="395" t="s">
        <v>1789</v>
      </c>
      <c r="B20" s="358" t="s">
        <v>1936</v>
      </c>
      <c r="C20" s="358" t="s">
        <v>1930</v>
      </c>
      <c r="D20" s="396" t="s">
        <v>1810</v>
      </c>
      <c r="E20" s="344" t="s">
        <v>1937</v>
      </c>
      <c r="F20" s="346">
        <v>1</v>
      </c>
      <c r="G20" s="346" t="s">
        <v>1811</v>
      </c>
      <c r="H20" s="346" t="s">
        <v>1935</v>
      </c>
      <c r="I20" s="348">
        <v>76</v>
      </c>
      <c r="J20" s="348">
        <f t="shared" si="0"/>
        <v>91</v>
      </c>
      <c r="K20" s="355"/>
      <c r="L20" s="398"/>
      <c r="M20" s="398"/>
    </row>
    <row r="21" spans="1:13" s="356" customFormat="1" ht="32.25" customHeight="1">
      <c r="A21" s="395" t="s">
        <v>1789</v>
      </c>
      <c r="B21" s="358" t="s">
        <v>1640</v>
      </c>
      <c r="C21" s="358" t="s">
        <v>1930</v>
      </c>
      <c r="D21" s="396" t="s">
        <v>1810</v>
      </c>
      <c r="E21" s="344" t="s">
        <v>1938</v>
      </c>
      <c r="F21" s="346">
        <v>1</v>
      </c>
      <c r="G21" s="346" t="s">
        <v>1811</v>
      </c>
      <c r="H21" s="346" t="s">
        <v>1939</v>
      </c>
      <c r="I21" s="348">
        <v>252</v>
      </c>
      <c r="J21" s="348">
        <f t="shared" si="0"/>
        <v>302</v>
      </c>
      <c r="K21" s="355"/>
      <c r="L21" s="398"/>
      <c r="M21" s="398"/>
    </row>
    <row r="22" spans="1:13" s="356" customFormat="1" ht="32.25" customHeight="1">
      <c r="A22" s="395" t="s">
        <v>1789</v>
      </c>
      <c r="B22" s="358" t="s">
        <v>1940</v>
      </c>
      <c r="C22" s="358" t="s">
        <v>1930</v>
      </c>
      <c r="D22" s="396" t="s">
        <v>1810</v>
      </c>
      <c r="E22" s="344" t="s">
        <v>1941</v>
      </c>
      <c r="F22" s="346">
        <v>1</v>
      </c>
      <c r="G22" s="346" t="s">
        <v>1811</v>
      </c>
      <c r="H22" s="346" t="s">
        <v>1939</v>
      </c>
      <c r="I22" s="348">
        <v>222</v>
      </c>
      <c r="J22" s="348">
        <f t="shared" si="0"/>
        <v>266</v>
      </c>
      <c r="K22" s="355"/>
      <c r="L22" s="398"/>
      <c r="M22" s="398"/>
    </row>
    <row r="23" spans="1:13" s="356" customFormat="1" ht="32.25" customHeight="1">
      <c r="A23" s="395" t="s">
        <v>1789</v>
      </c>
      <c r="B23" s="358" t="s">
        <v>1942</v>
      </c>
      <c r="C23" s="358" t="s">
        <v>1930</v>
      </c>
      <c r="D23" s="396" t="s">
        <v>1810</v>
      </c>
      <c r="E23" s="344" t="s">
        <v>1943</v>
      </c>
      <c r="F23" s="346">
        <v>1</v>
      </c>
      <c r="G23" s="346" t="s">
        <v>1811</v>
      </c>
      <c r="H23" s="346" t="s">
        <v>1939</v>
      </c>
      <c r="I23" s="348">
        <v>475</v>
      </c>
      <c r="J23" s="348">
        <f t="shared" si="0"/>
        <v>570</v>
      </c>
      <c r="K23" s="355"/>
      <c r="L23" s="398"/>
      <c r="M23" s="398"/>
    </row>
    <row r="24" spans="1:13" s="356" customFormat="1" ht="32.25" customHeight="1">
      <c r="A24" s="395" t="s">
        <v>1789</v>
      </c>
      <c r="B24" s="358" t="s">
        <v>1944</v>
      </c>
      <c r="C24" s="358" t="s">
        <v>1930</v>
      </c>
      <c r="D24" s="396" t="s">
        <v>1810</v>
      </c>
      <c r="E24" s="344" t="s">
        <v>1945</v>
      </c>
      <c r="F24" s="346">
        <v>1</v>
      </c>
      <c r="G24" s="346" t="s">
        <v>1811</v>
      </c>
      <c r="H24" s="346" t="s">
        <v>1939</v>
      </c>
      <c r="I24" s="348">
        <v>164</v>
      </c>
      <c r="J24" s="348">
        <f t="shared" si="0"/>
        <v>197</v>
      </c>
      <c r="K24" s="355"/>
      <c r="L24" s="398"/>
      <c r="M24" s="398"/>
    </row>
    <row r="25" spans="1:13" s="356" customFormat="1" ht="32.25" customHeight="1">
      <c r="A25" s="395" t="s">
        <v>1789</v>
      </c>
      <c r="B25" s="358" t="s">
        <v>1946</v>
      </c>
      <c r="C25" s="358" t="s">
        <v>1930</v>
      </c>
      <c r="D25" s="396" t="s">
        <v>1810</v>
      </c>
      <c r="E25" s="344" t="s">
        <v>1947</v>
      </c>
      <c r="F25" s="346">
        <v>1</v>
      </c>
      <c r="G25" s="346" t="s">
        <v>1811</v>
      </c>
      <c r="H25" s="346" t="s">
        <v>1948</v>
      </c>
      <c r="I25" s="348">
        <v>206</v>
      </c>
      <c r="J25" s="348">
        <f t="shared" si="0"/>
        <v>247</v>
      </c>
      <c r="K25" s="355"/>
      <c r="L25" s="398"/>
      <c r="M25" s="398"/>
    </row>
    <row r="26" spans="1:13" s="356" customFormat="1" ht="32.25" customHeight="1">
      <c r="A26" s="395" t="s">
        <v>1789</v>
      </c>
      <c r="B26" s="358" t="s">
        <v>1949</v>
      </c>
      <c r="C26" s="358" t="s">
        <v>1930</v>
      </c>
      <c r="D26" s="396" t="s">
        <v>1810</v>
      </c>
      <c r="E26" s="344" t="s">
        <v>1950</v>
      </c>
      <c r="F26" s="346">
        <v>1</v>
      </c>
      <c r="G26" s="346" t="s">
        <v>1811</v>
      </c>
      <c r="H26" s="346" t="s">
        <v>1948</v>
      </c>
      <c r="I26" s="348">
        <v>535</v>
      </c>
      <c r="J26" s="348">
        <f t="shared" si="0"/>
        <v>642</v>
      </c>
      <c r="K26" s="355"/>
      <c r="L26" s="398"/>
      <c r="M26" s="398"/>
    </row>
    <row r="27" spans="1:13" s="356" customFormat="1" ht="32.25" customHeight="1">
      <c r="A27" s="395" t="s">
        <v>1789</v>
      </c>
      <c r="B27" s="358" t="s">
        <v>1951</v>
      </c>
      <c r="C27" s="358" t="s">
        <v>1930</v>
      </c>
      <c r="D27" s="396" t="s">
        <v>1810</v>
      </c>
      <c r="E27" s="344" t="s">
        <v>1952</v>
      </c>
      <c r="F27" s="346">
        <v>1</v>
      </c>
      <c r="G27" s="346" t="s">
        <v>1811</v>
      </c>
      <c r="H27" s="346" t="s">
        <v>1953</v>
      </c>
      <c r="I27" s="348">
        <v>424</v>
      </c>
      <c r="J27" s="348">
        <f t="shared" si="0"/>
        <v>509</v>
      </c>
      <c r="K27" s="355"/>
      <c r="L27" s="398"/>
      <c r="M27" s="398"/>
    </row>
    <row r="28" spans="1:13" s="394" customFormat="1" ht="32.25" customHeight="1">
      <c r="A28" s="395" t="s">
        <v>1789</v>
      </c>
      <c r="B28" s="358" t="s">
        <v>1954</v>
      </c>
      <c r="C28" s="358" t="s">
        <v>1930</v>
      </c>
      <c r="D28" s="396" t="s">
        <v>1810</v>
      </c>
      <c r="E28" s="344" t="s">
        <v>1955</v>
      </c>
      <c r="F28" s="346">
        <v>1</v>
      </c>
      <c r="G28" s="346" t="s">
        <v>1811</v>
      </c>
      <c r="H28" s="346" t="s">
        <v>1956</v>
      </c>
      <c r="I28" s="348">
        <v>2204</v>
      </c>
      <c r="J28" s="348">
        <f t="shared" si="0"/>
        <v>2645</v>
      </c>
      <c r="K28" s="393"/>
      <c r="L28" s="398"/>
      <c r="M28" s="398"/>
    </row>
    <row r="29" spans="1:13" s="356" customFormat="1" ht="32.25" customHeight="1">
      <c r="A29" s="395" t="s">
        <v>1789</v>
      </c>
      <c r="B29" s="358" t="s">
        <v>1957</v>
      </c>
      <c r="C29" s="358" t="s">
        <v>1930</v>
      </c>
      <c r="D29" s="396" t="s">
        <v>1810</v>
      </c>
      <c r="E29" s="344" t="s">
        <v>1958</v>
      </c>
      <c r="F29" s="346">
        <v>1</v>
      </c>
      <c r="G29" s="346" t="s">
        <v>1811</v>
      </c>
      <c r="H29" s="346" t="s">
        <v>1948</v>
      </c>
      <c r="I29" s="348">
        <v>605</v>
      </c>
      <c r="J29" s="348">
        <f t="shared" si="0"/>
        <v>726</v>
      </c>
      <c r="K29" s="355"/>
      <c r="L29" s="398"/>
      <c r="M29" s="398"/>
    </row>
    <row r="30" spans="1:13" s="356" customFormat="1" ht="32.25" customHeight="1">
      <c r="A30" s="395" t="s">
        <v>1789</v>
      </c>
      <c r="B30" s="358" t="s">
        <v>1959</v>
      </c>
      <c r="C30" s="358" t="s">
        <v>1930</v>
      </c>
      <c r="D30" s="396" t="s">
        <v>1810</v>
      </c>
      <c r="E30" s="399" t="s">
        <v>1960</v>
      </c>
      <c r="F30" s="346">
        <v>1</v>
      </c>
      <c r="G30" s="346" t="s">
        <v>1811</v>
      </c>
      <c r="H30" s="346" t="s">
        <v>1961</v>
      </c>
      <c r="I30" s="348">
        <v>473</v>
      </c>
      <c r="J30" s="348">
        <f t="shared" si="0"/>
        <v>568</v>
      </c>
      <c r="K30" s="355"/>
      <c r="L30" s="398"/>
      <c r="M30" s="398"/>
    </row>
    <row r="31" spans="1:13" s="356" customFormat="1" ht="32.25" customHeight="1">
      <c r="A31" s="395" t="s">
        <v>1789</v>
      </c>
      <c r="B31" s="358" t="s">
        <v>1962</v>
      </c>
      <c r="C31" s="358" t="s">
        <v>1930</v>
      </c>
      <c r="D31" s="396" t="s">
        <v>1810</v>
      </c>
      <c r="E31" s="399" t="s">
        <v>1963</v>
      </c>
      <c r="F31" s="346">
        <v>1</v>
      </c>
      <c r="G31" s="346" t="s">
        <v>1811</v>
      </c>
      <c r="H31" s="346" t="s">
        <v>1961</v>
      </c>
      <c r="I31" s="348">
        <v>473</v>
      </c>
      <c r="J31" s="348">
        <f t="shared" si="0"/>
        <v>568</v>
      </c>
      <c r="K31" s="355"/>
      <c r="L31" s="398"/>
      <c r="M31" s="398"/>
    </row>
    <row r="32" spans="1:13" s="356" customFormat="1" ht="50.1" customHeight="1">
      <c r="A32" s="395" t="s">
        <v>1789</v>
      </c>
      <c r="B32" s="358" t="s">
        <v>1863</v>
      </c>
      <c r="C32" s="358" t="s">
        <v>1930</v>
      </c>
      <c r="D32" s="396" t="s">
        <v>1810</v>
      </c>
      <c r="E32" s="397" t="s">
        <v>1864</v>
      </c>
      <c r="F32" s="346">
        <v>1</v>
      </c>
      <c r="G32" s="346" t="s">
        <v>1811</v>
      </c>
      <c r="H32" s="346" t="s">
        <v>1932</v>
      </c>
      <c r="I32" s="348">
        <v>196</v>
      </c>
      <c r="J32" s="348">
        <f t="shared" si="0"/>
        <v>235</v>
      </c>
      <c r="K32" s="355"/>
      <c r="L32" s="398"/>
      <c r="M32" s="398"/>
    </row>
    <row r="33" spans="1:13" s="356" customFormat="1" ht="30" customHeight="1">
      <c r="A33" s="389"/>
      <c r="B33" s="390" t="s">
        <v>1821</v>
      </c>
      <c r="C33" s="390"/>
      <c r="D33" s="390"/>
      <c r="E33" s="391"/>
      <c r="F33" s="391"/>
      <c r="G33" s="391"/>
      <c r="H33" s="391"/>
      <c r="I33" s="392"/>
      <c r="J33" s="392"/>
      <c r="K33" s="355"/>
      <c r="L33" s="398"/>
      <c r="M33" s="398"/>
    </row>
    <row r="34" spans="1:13" s="356" customFormat="1" ht="31.5">
      <c r="A34" s="395" t="s">
        <v>1789</v>
      </c>
      <c r="B34" s="358" t="s">
        <v>1964</v>
      </c>
      <c r="C34" s="358" t="s">
        <v>1965</v>
      </c>
      <c r="D34" s="396" t="s">
        <v>1966</v>
      </c>
      <c r="E34" s="344" t="s">
        <v>1967</v>
      </c>
      <c r="F34" s="346">
        <v>1</v>
      </c>
      <c r="G34" s="346" t="s">
        <v>1811</v>
      </c>
      <c r="H34" s="346" t="s">
        <v>1968</v>
      </c>
      <c r="I34" s="348">
        <v>1294</v>
      </c>
      <c r="J34" s="348">
        <f t="shared" si="0"/>
        <v>1553</v>
      </c>
      <c r="K34" s="355"/>
      <c r="L34" s="398"/>
      <c r="M34" s="398"/>
    </row>
    <row r="35" spans="1:13" s="356" customFormat="1" ht="32.25" customHeight="1">
      <c r="A35" s="395" t="s">
        <v>1789</v>
      </c>
      <c r="B35" s="358" t="s">
        <v>1964</v>
      </c>
      <c r="C35" s="358" t="s">
        <v>1965</v>
      </c>
      <c r="D35" s="396" t="s">
        <v>1966</v>
      </c>
      <c r="E35" s="344" t="s">
        <v>1967</v>
      </c>
      <c r="F35" s="346">
        <v>1</v>
      </c>
      <c r="G35" s="346" t="s">
        <v>1811</v>
      </c>
      <c r="H35" s="346" t="s">
        <v>1818</v>
      </c>
      <c r="I35" s="348">
        <v>1359</v>
      </c>
      <c r="J35" s="348">
        <f t="shared" si="0"/>
        <v>1631</v>
      </c>
      <c r="K35" s="355"/>
      <c r="L35" s="398"/>
      <c r="M35" s="398"/>
    </row>
    <row r="36" spans="1:13" s="356" customFormat="1" ht="32.25" customHeight="1">
      <c r="A36" s="395" t="s">
        <v>1789</v>
      </c>
      <c r="B36" s="358" t="s">
        <v>1969</v>
      </c>
      <c r="C36" s="358" t="s">
        <v>1965</v>
      </c>
      <c r="D36" s="396" t="s">
        <v>1966</v>
      </c>
      <c r="E36" s="344" t="s">
        <v>1970</v>
      </c>
      <c r="F36" s="346">
        <v>1</v>
      </c>
      <c r="G36" s="346" t="s">
        <v>1811</v>
      </c>
      <c r="H36" s="346" t="s">
        <v>1956</v>
      </c>
      <c r="I36" s="348">
        <v>1013</v>
      </c>
      <c r="J36" s="348">
        <f t="shared" si="0"/>
        <v>1216</v>
      </c>
      <c r="K36" s="355"/>
      <c r="L36" s="398"/>
      <c r="M36" s="398"/>
    </row>
    <row r="37" spans="1:13" s="356" customFormat="1" ht="32.25" customHeight="1">
      <c r="A37" s="395" t="s">
        <v>1789</v>
      </c>
      <c r="B37" s="358" t="s">
        <v>1971</v>
      </c>
      <c r="C37" s="358" t="s">
        <v>1965</v>
      </c>
      <c r="D37" s="396" t="s">
        <v>1966</v>
      </c>
      <c r="E37" s="344" t="s">
        <v>1972</v>
      </c>
      <c r="F37" s="346">
        <v>1</v>
      </c>
      <c r="G37" s="346" t="s">
        <v>1811</v>
      </c>
      <c r="H37" s="346" t="s">
        <v>1956</v>
      </c>
      <c r="I37" s="348">
        <v>3998</v>
      </c>
      <c r="J37" s="348">
        <f t="shared" si="0"/>
        <v>4798</v>
      </c>
      <c r="K37" s="355"/>
      <c r="L37" s="398"/>
      <c r="M37" s="398"/>
    </row>
    <row r="38" spans="1:13" s="356" customFormat="1" ht="32.25" customHeight="1">
      <c r="A38" s="395" t="s">
        <v>1789</v>
      </c>
      <c r="B38" s="358" t="s">
        <v>1973</v>
      </c>
      <c r="C38" s="358" t="s">
        <v>1965</v>
      </c>
      <c r="D38" s="396" t="s">
        <v>1966</v>
      </c>
      <c r="E38" s="399" t="s">
        <v>1974</v>
      </c>
      <c r="F38" s="346" t="s">
        <v>8</v>
      </c>
      <c r="G38" s="346" t="s">
        <v>1811</v>
      </c>
      <c r="H38" s="346" t="s">
        <v>1975</v>
      </c>
      <c r="I38" s="348">
        <v>169</v>
      </c>
      <c r="J38" s="348">
        <f t="shared" si="0"/>
        <v>203</v>
      </c>
      <c r="K38" s="355"/>
      <c r="L38" s="398"/>
      <c r="M38" s="398"/>
    </row>
    <row r="39" spans="1:13" s="356" customFormat="1" ht="32.25" customHeight="1">
      <c r="A39" s="395" t="s">
        <v>1789</v>
      </c>
      <c r="B39" s="358" t="s">
        <v>1973</v>
      </c>
      <c r="C39" s="358" t="s">
        <v>1965</v>
      </c>
      <c r="D39" s="396" t="s">
        <v>1966</v>
      </c>
      <c r="E39" s="399" t="s">
        <v>1974</v>
      </c>
      <c r="F39" s="346" t="s">
        <v>8</v>
      </c>
      <c r="G39" s="346" t="s">
        <v>1811</v>
      </c>
      <c r="H39" s="346" t="s">
        <v>1818</v>
      </c>
      <c r="I39" s="348">
        <v>177</v>
      </c>
      <c r="J39" s="348">
        <f t="shared" si="0"/>
        <v>212</v>
      </c>
      <c r="K39" s="355"/>
      <c r="L39" s="398"/>
      <c r="M39" s="398"/>
    </row>
    <row r="40" spans="1:13" s="356" customFormat="1" ht="32.25" customHeight="1">
      <c r="A40" s="395" t="s">
        <v>1789</v>
      </c>
      <c r="B40" s="358" t="s">
        <v>1954</v>
      </c>
      <c r="C40" s="358" t="s">
        <v>1965</v>
      </c>
      <c r="D40" s="396" t="s">
        <v>1966</v>
      </c>
      <c r="E40" s="344" t="s">
        <v>1955</v>
      </c>
      <c r="F40" s="346">
        <v>1</v>
      </c>
      <c r="G40" s="346" t="s">
        <v>1811</v>
      </c>
      <c r="H40" s="346" t="s">
        <v>1956</v>
      </c>
      <c r="I40" s="348">
        <v>2204</v>
      </c>
      <c r="J40" s="348">
        <f t="shared" si="0"/>
        <v>2645</v>
      </c>
      <c r="K40" s="355"/>
      <c r="L40" s="398"/>
      <c r="M40" s="398"/>
    </row>
    <row r="41" spans="1:13" s="356" customFormat="1" ht="32.25" customHeight="1">
      <c r="A41" s="395" t="s">
        <v>1789</v>
      </c>
      <c r="B41" s="358" t="s">
        <v>1949</v>
      </c>
      <c r="C41" s="358" t="s">
        <v>1965</v>
      </c>
      <c r="D41" s="396" t="s">
        <v>1966</v>
      </c>
      <c r="E41" s="344" t="s">
        <v>1950</v>
      </c>
      <c r="F41" s="346">
        <v>1</v>
      </c>
      <c r="G41" s="346" t="s">
        <v>1811</v>
      </c>
      <c r="H41" s="346" t="s">
        <v>1976</v>
      </c>
      <c r="I41" s="348">
        <v>535</v>
      </c>
      <c r="J41" s="348">
        <f t="shared" si="0"/>
        <v>642</v>
      </c>
      <c r="K41" s="355"/>
      <c r="L41" s="398"/>
      <c r="M41" s="398"/>
    </row>
    <row r="42" spans="1:13" s="356" customFormat="1" ht="32.25" customHeight="1">
      <c r="A42" s="395" t="s">
        <v>1789</v>
      </c>
      <c r="B42" s="358" t="s">
        <v>1949</v>
      </c>
      <c r="C42" s="358" t="s">
        <v>1965</v>
      </c>
      <c r="D42" s="396" t="s">
        <v>1966</v>
      </c>
      <c r="E42" s="344" t="s">
        <v>1950</v>
      </c>
      <c r="F42" s="346">
        <v>1</v>
      </c>
      <c r="G42" s="346" t="s">
        <v>1811</v>
      </c>
      <c r="H42" s="346" t="s">
        <v>1818</v>
      </c>
      <c r="I42" s="348">
        <v>562</v>
      </c>
      <c r="J42" s="348">
        <f t="shared" si="0"/>
        <v>674</v>
      </c>
      <c r="K42" s="355"/>
      <c r="L42" s="398"/>
      <c r="M42" s="398"/>
    </row>
    <row r="43" spans="1:13" s="356" customFormat="1" ht="32.25" customHeight="1">
      <c r="A43" s="395" t="s">
        <v>1789</v>
      </c>
      <c r="B43" s="358" t="s">
        <v>1661</v>
      </c>
      <c r="C43" s="358" t="s">
        <v>1965</v>
      </c>
      <c r="D43" s="396" t="s">
        <v>1966</v>
      </c>
      <c r="E43" s="344" t="s">
        <v>1662</v>
      </c>
      <c r="F43" s="346">
        <v>1</v>
      </c>
      <c r="G43" s="346" t="s">
        <v>1811</v>
      </c>
      <c r="H43" s="346" t="s">
        <v>1768</v>
      </c>
      <c r="I43" s="348">
        <v>384</v>
      </c>
      <c r="J43" s="348">
        <f t="shared" si="0"/>
        <v>461</v>
      </c>
      <c r="K43" s="355"/>
      <c r="L43" s="398"/>
      <c r="M43" s="398"/>
    </row>
    <row r="44" spans="1:13" s="356" customFormat="1" ht="30" customHeight="1">
      <c r="A44" s="389"/>
      <c r="B44" s="400" t="s">
        <v>1861</v>
      </c>
      <c r="C44" s="390"/>
      <c r="D44" s="390"/>
      <c r="E44" s="391"/>
      <c r="F44" s="391"/>
      <c r="G44" s="391"/>
      <c r="H44" s="391"/>
      <c r="I44" s="392"/>
      <c r="J44" s="392"/>
      <c r="K44" s="355"/>
      <c r="L44" s="398"/>
      <c r="M44" s="398"/>
    </row>
    <row r="45" spans="1:13" s="356" customFormat="1" ht="32.25" customHeight="1">
      <c r="A45" s="395" t="s">
        <v>1789</v>
      </c>
      <c r="B45" s="358" t="s">
        <v>1977</v>
      </c>
      <c r="C45" s="358" t="s">
        <v>1930</v>
      </c>
      <c r="D45" s="396" t="s">
        <v>1810</v>
      </c>
      <c r="E45" s="344" t="s">
        <v>1978</v>
      </c>
      <c r="F45" s="346">
        <v>1</v>
      </c>
      <c r="G45" s="346" t="s">
        <v>1811</v>
      </c>
      <c r="H45" s="346" t="s">
        <v>1979</v>
      </c>
      <c r="I45" s="348">
        <v>156</v>
      </c>
      <c r="J45" s="348">
        <f t="shared" si="0"/>
        <v>187</v>
      </c>
      <c r="K45" s="355"/>
      <c r="L45" s="398"/>
      <c r="M45" s="398"/>
    </row>
    <row r="46" spans="1:13" s="356" customFormat="1" ht="80.099999999999994" customHeight="1">
      <c r="A46" s="395" t="s">
        <v>1789</v>
      </c>
      <c r="B46" s="358" t="s">
        <v>1980</v>
      </c>
      <c r="C46" s="358" t="s">
        <v>1930</v>
      </c>
      <c r="D46" s="396" t="s">
        <v>1810</v>
      </c>
      <c r="E46" s="344" t="s">
        <v>1981</v>
      </c>
      <c r="F46" s="346">
        <v>1</v>
      </c>
      <c r="G46" s="346" t="s">
        <v>1811</v>
      </c>
      <c r="H46" s="346" t="s">
        <v>1768</v>
      </c>
      <c r="I46" s="348">
        <v>707</v>
      </c>
      <c r="J46" s="348">
        <f t="shared" si="0"/>
        <v>848</v>
      </c>
      <c r="K46" s="401"/>
      <c r="L46" s="398"/>
      <c r="M46" s="398"/>
    </row>
    <row r="47" spans="1:13" s="356" customFormat="1" ht="32.25" customHeight="1">
      <c r="A47" s="395" t="s">
        <v>1789</v>
      </c>
      <c r="B47" s="358" t="s">
        <v>1982</v>
      </c>
      <c r="C47" s="358" t="s">
        <v>1930</v>
      </c>
      <c r="D47" s="396" t="s">
        <v>1810</v>
      </c>
      <c r="E47" s="344" t="s">
        <v>1983</v>
      </c>
      <c r="F47" s="346">
        <v>1</v>
      </c>
      <c r="G47" s="346" t="s">
        <v>1811</v>
      </c>
      <c r="H47" s="346" t="s">
        <v>1984</v>
      </c>
      <c r="I47" s="348">
        <v>98</v>
      </c>
      <c r="J47" s="348">
        <f t="shared" si="0"/>
        <v>118</v>
      </c>
      <c r="L47" s="398"/>
      <c r="M47" s="398"/>
    </row>
    <row r="48" spans="1:13" s="356" customFormat="1" ht="65.099999999999994" customHeight="1">
      <c r="A48" s="395" t="s">
        <v>1789</v>
      </c>
      <c r="B48" s="358" t="s">
        <v>1985</v>
      </c>
      <c r="C48" s="358" t="s">
        <v>1930</v>
      </c>
      <c r="D48" s="396" t="s">
        <v>1810</v>
      </c>
      <c r="E48" s="399" t="s">
        <v>1986</v>
      </c>
      <c r="F48" s="346">
        <v>1</v>
      </c>
      <c r="G48" s="346" t="s">
        <v>1811</v>
      </c>
      <c r="H48" s="346" t="s">
        <v>1768</v>
      </c>
      <c r="I48" s="348">
        <v>647</v>
      </c>
      <c r="J48" s="348">
        <f t="shared" si="0"/>
        <v>776</v>
      </c>
      <c r="L48" s="398"/>
      <c r="M48" s="398"/>
    </row>
    <row r="49" spans="1:13" s="356" customFormat="1" ht="32.25" customHeight="1">
      <c r="A49" s="395" t="s">
        <v>1987</v>
      </c>
      <c r="B49" s="358" t="s">
        <v>1988</v>
      </c>
      <c r="C49" s="358" t="s">
        <v>1930</v>
      </c>
      <c r="D49" s="396" t="s">
        <v>1810</v>
      </c>
      <c r="E49" s="399" t="s">
        <v>1989</v>
      </c>
      <c r="F49" s="346">
        <v>1</v>
      </c>
      <c r="G49" s="346" t="s">
        <v>1811</v>
      </c>
      <c r="H49" s="346" t="s">
        <v>1768</v>
      </c>
      <c r="I49" s="348">
        <v>1650</v>
      </c>
      <c r="J49" s="348">
        <f t="shared" si="0"/>
        <v>1980</v>
      </c>
      <c r="K49" s="402"/>
      <c r="L49" s="398"/>
      <c r="M49" s="398"/>
    </row>
    <row r="50" spans="1:13" s="356" customFormat="1" ht="30" customHeight="1">
      <c r="A50" s="389"/>
      <c r="B50" s="400" t="s">
        <v>1872</v>
      </c>
      <c r="C50" s="390"/>
      <c r="D50" s="390"/>
      <c r="E50" s="391"/>
      <c r="F50" s="391"/>
      <c r="G50" s="391"/>
      <c r="H50" s="391"/>
      <c r="I50" s="392"/>
      <c r="J50" s="392"/>
      <c r="L50" s="398"/>
      <c r="M50" s="398"/>
    </row>
    <row r="51" spans="1:13" s="356" customFormat="1" ht="32.25" customHeight="1">
      <c r="A51" s="395" t="s">
        <v>1789</v>
      </c>
      <c r="B51" s="358" t="s">
        <v>1990</v>
      </c>
      <c r="C51" s="358" t="s">
        <v>1965</v>
      </c>
      <c r="D51" s="396" t="s">
        <v>1966</v>
      </c>
      <c r="E51" s="344" t="s">
        <v>1991</v>
      </c>
      <c r="F51" s="346">
        <v>1</v>
      </c>
      <c r="G51" s="346" t="s">
        <v>1811</v>
      </c>
      <c r="H51" s="346" t="s">
        <v>1968</v>
      </c>
      <c r="I51" s="348">
        <v>638</v>
      </c>
      <c r="J51" s="348">
        <f t="shared" si="0"/>
        <v>766</v>
      </c>
      <c r="L51" s="398"/>
      <c r="M51" s="398"/>
    </row>
    <row r="52" spans="1:13" s="356" customFormat="1" ht="32.25" customHeight="1">
      <c r="A52" s="395" t="s">
        <v>1789</v>
      </c>
      <c r="B52" s="358" t="s">
        <v>1990</v>
      </c>
      <c r="C52" s="358" t="s">
        <v>1965</v>
      </c>
      <c r="D52" s="396" t="s">
        <v>1966</v>
      </c>
      <c r="E52" s="344" t="s">
        <v>1991</v>
      </c>
      <c r="F52" s="346">
        <v>1</v>
      </c>
      <c r="G52" s="346" t="s">
        <v>1811</v>
      </c>
      <c r="H52" s="346" t="s">
        <v>1818</v>
      </c>
      <c r="I52" s="348">
        <v>670</v>
      </c>
      <c r="J52" s="348">
        <f t="shared" si="0"/>
        <v>804</v>
      </c>
      <c r="L52" s="398"/>
      <c r="M52" s="398"/>
    </row>
    <row r="53" spans="1:13" s="356" customFormat="1" ht="32.25" customHeight="1">
      <c r="A53" s="395" t="s">
        <v>1789</v>
      </c>
      <c r="B53" s="358" t="s">
        <v>1992</v>
      </c>
      <c r="C53" s="358" t="s">
        <v>1965</v>
      </c>
      <c r="D53" s="396" t="s">
        <v>1966</v>
      </c>
      <c r="E53" s="344" t="s">
        <v>1993</v>
      </c>
      <c r="F53" s="346">
        <v>1</v>
      </c>
      <c r="G53" s="346" t="s">
        <v>1811</v>
      </c>
      <c r="H53" s="346" t="s">
        <v>1968</v>
      </c>
      <c r="I53" s="348">
        <v>638</v>
      </c>
      <c r="J53" s="348">
        <f t="shared" si="0"/>
        <v>766</v>
      </c>
      <c r="K53" s="360"/>
      <c r="L53" s="398"/>
      <c r="M53" s="398"/>
    </row>
    <row r="54" spans="1:13" s="356" customFormat="1" ht="32.25" customHeight="1">
      <c r="A54" s="395" t="s">
        <v>1789</v>
      </c>
      <c r="B54" s="358" t="s">
        <v>1992</v>
      </c>
      <c r="C54" s="358" t="s">
        <v>1965</v>
      </c>
      <c r="D54" s="396" t="s">
        <v>1966</v>
      </c>
      <c r="E54" s="344" t="s">
        <v>1993</v>
      </c>
      <c r="F54" s="346">
        <v>1</v>
      </c>
      <c r="G54" s="346" t="s">
        <v>1811</v>
      </c>
      <c r="H54" s="346" t="s">
        <v>1818</v>
      </c>
      <c r="I54" s="348">
        <v>670</v>
      </c>
      <c r="J54" s="348">
        <f t="shared" si="0"/>
        <v>804</v>
      </c>
      <c r="K54" s="355"/>
      <c r="L54" s="398"/>
      <c r="M54" s="398"/>
    </row>
    <row r="55" spans="1:13" s="356" customFormat="1" ht="32.25" customHeight="1">
      <c r="A55" s="395" t="s">
        <v>1789</v>
      </c>
      <c r="B55" s="358" t="s">
        <v>1994</v>
      </c>
      <c r="C55" s="358" t="s">
        <v>1965</v>
      </c>
      <c r="D55" s="396" t="s">
        <v>1966</v>
      </c>
      <c r="E55" s="344" t="s">
        <v>1995</v>
      </c>
      <c r="F55" s="346">
        <v>1</v>
      </c>
      <c r="G55" s="346" t="s">
        <v>1811</v>
      </c>
      <c r="H55" s="346" t="s">
        <v>1968</v>
      </c>
      <c r="I55" s="348">
        <v>633</v>
      </c>
      <c r="J55" s="348">
        <f t="shared" si="0"/>
        <v>760</v>
      </c>
      <c r="K55" s="349"/>
      <c r="L55" s="398"/>
      <c r="M55" s="398"/>
    </row>
    <row r="56" spans="1:13" s="356" customFormat="1" ht="32.25" customHeight="1">
      <c r="A56" s="395" t="s">
        <v>1789</v>
      </c>
      <c r="B56" s="358" t="s">
        <v>1994</v>
      </c>
      <c r="C56" s="358" t="s">
        <v>1965</v>
      </c>
      <c r="D56" s="396" t="s">
        <v>1966</v>
      </c>
      <c r="E56" s="344" t="s">
        <v>1995</v>
      </c>
      <c r="F56" s="346">
        <v>1</v>
      </c>
      <c r="G56" s="346" t="s">
        <v>1811</v>
      </c>
      <c r="H56" s="346" t="s">
        <v>1818</v>
      </c>
      <c r="I56" s="348">
        <v>665</v>
      </c>
      <c r="J56" s="348">
        <f t="shared" si="0"/>
        <v>798</v>
      </c>
      <c r="K56" s="349"/>
      <c r="L56" s="398"/>
      <c r="M56" s="398"/>
    </row>
    <row r="57" spans="1:13" s="356" customFormat="1" ht="32.25" customHeight="1">
      <c r="A57" s="395" t="s">
        <v>1789</v>
      </c>
      <c r="B57" s="358" t="s">
        <v>1996</v>
      </c>
      <c r="C57" s="358" t="s">
        <v>1965</v>
      </c>
      <c r="D57" s="396" t="s">
        <v>1966</v>
      </c>
      <c r="E57" s="344" t="s">
        <v>1997</v>
      </c>
      <c r="F57" s="346">
        <v>1</v>
      </c>
      <c r="G57" s="346" t="s">
        <v>1811</v>
      </c>
      <c r="H57" s="346" t="s">
        <v>1968</v>
      </c>
      <c r="I57" s="348">
        <v>487</v>
      </c>
      <c r="J57" s="348">
        <f t="shared" si="0"/>
        <v>584</v>
      </c>
      <c r="K57" s="349"/>
      <c r="L57" s="398"/>
      <c r="M57" s="398"/>
    </row>
    <row r="58" spans="1:13" s="356" customFormat="1" ht="32.25" customHeight="1">
      <c r="A58" s="395" t="s">
        <v>1789</v>
      </c>
      <c r="B58" s="358" t="s">
        <v>1996</v>
      </c>
      <c r="C58" s="358" t="s">
        <v>1965</v>
      </c>
      <c r="D58" s="396" t="s">
        <v>1966</v>
      </c>
      <c r="E58" s="344" t="s">
        <v>1997</v>
      </c>
      <c r="F58" s="346">
        <v>1</v>
      </c>
      <c r="G58" s="346" t="s">
        <v>1811</v>
      </c>
      <c r="H58" s="346" t="s">
        <v>1818</v>
      </c>
      <c r="I58" s="348">
        <v>511</v>
      </c>
      <c r="J58" s="348">
        <f t="shared" si="0"/>
        <v>613</v>
      </c>
      <c r="K58" s="349"/>
      <c r="L58" s="398"/>
      <c r="M58" s="398"/>
    </row>
    <row r="59" spans="1:13" s="356" customFormat="1" ht="32.25" customHeight="1">
      <c r="A59" s="395" t="s">
        <v>1789</v>
      </c>
      <c r="B59" s="358" t="s">
        <v>1998</v>
      </c>
      <c r="C59" s="358" t="s">
        <v>1965</v>
      </c>
      <c r="D59" s="396" t="s">
        <v>1966</v>
      </c>
      <c r="E59" s="344" t="s">
        <v>1999</v>
      </c>
      <c r="F59" s="346">
        <v>1</v>
      </c>
      <c r="G59" s="346" t="s">
        <v>1811</v>
      </c>
      <c r="H59" s="346" t="s">
        <v>1968</v>
      </c>
      <c r="I59" s="348">
        <v>487</v>
      </c>
      <c r="J59" s="348">
        <f t="shared" si="0"/>
        <v>584</v>
      </c>
      <c r="K59" s="349"/>
      <c r="L59" s="398"/>
      <c r="M59" s="398"/>
    </row>
    <row r="60" spans="1:13" s="334" customFormat="1" ht="32.25" customHeight="1">
      <c r="A60" s="395" t="s">
        <v>1789</v>
      </c>
      <c r="B60" s="358" t="s">
        <v>1998</v>
      </c>
      <c r="C60" s="358" t="s">
        <v>1965</v>
      </c>
      <c r="D60" s="396" t="s">
        <v>1966</v>
      </c>
      <c r="E60" s="344" t="s">
        <v>1999</v>
      </c>
      <c r="F60" s="346">
        <v>1</v>
      </c>
      <c r="G60" s="346" t="s">
        <v>1811</v>
      </c>
      <c r="H60" s="346" t="s">
        <v>1818</v>
      </c>
      <c r="I60" s="348">
        <v>511</v>
      </c>
      <c r="J60" s="348">
        <f t="shared" si="0"/>
        <v>613</v>
      </c>
      <c r="K60" s="349"/>
      <c r="L60" s="398"/>
      <c r="M60" s="398"/>
    </row>
    <row r="61" spans="1:13" s="334" customFormat="1" ht="32.25" customHeight="1">
      <c r="A61" s="395" t="s">
        <v>1789</v>
      </c>
      <c r="B61" s="358" t="s">
        <v>2000</v>
      </c>
      <c r="C61" s="358" t="s">
        <v>1965</v>
      </c>
      <c r="D61" s="396" t="s">
        <v>1966</v>
      </c>
      <c r="E61" s="344" t="s">
        <v>2001</v>
      </c>
      <c r="F61" s="346">
        <v>1</v>
      </c>
      <c r="G61" s="346" t="s">
        <v>1811</v>
      </c>
      <c r="H61" s="346" t="s">
        <v>1968</v>
      </c>
      <c r="I61" s="348">
        <v>487</v>
      </c>
      <c r="J61" s="348">
        <f t="shared" si="0"/>
        <v>584</v>
      </c>
      <c r="K61" s="349"/>
      <c r="L61" s="398"/>
      <c r="M61" s="398"/>
    </row>
    <row r="62" spans="1:13" s="334" customFormat="1" ht="32.25" customHeight="1">
      <c r="A62" s="395" t="s">
        <v>1789</v>
      </c>
      <c r="B62" s="358" t="s">
        <v>2000</v>
      </c>
      <c r="C62" s="358" t="s">
        <v>1965</v>
      </c>
      <c r="D62" s="396" t="s">
        <v>1966</v>
      </c>
      <c r="E62" s="344" t="s">
        <v>2001</v>
      </c>
      <c r="F62" s="346">
        <v>1</v>
      </c>
      <c r="G62" s="346" t="s">
        <v>1811</v>
      </c>
      <c r="H62" s="346" t="s">
        <v>1818</v>
      </c>
      <c r="I62" s="348">
        <v>511</v>
      </c>
      <c r="J62" s="348">
        <f t="shared" si="0"/>
        <v>613</v>
      </c>
      <c r="K62" s="349"/>
      <c r="L62" s="398"/>
      <c r="M62" s="398"/>
    </row>
    <row r="63" spans="1:13" s="334" customFormat="1" ht="80.099999999999994" customHeight="1">
      <c r="A63" s="395" t="s">
        <v>1789</v>
      </c>
      <c r="B63" s="358" t="s">
        <v>1980</v>
      </c>
      <c r="C63" s="358" t="s">
        <v>1965</v>
      </c>
      <c r="D63" s="396" t="s">
        <v>1966</v>
      </c>
      <c r="E63" s="344" t="s">
        <v>1981</v>
      </c>
      <c r="F63" s="346">
        <v>1</v>
      </c>
      <c r="G63" s="346" t="s">
        <v>1811</v>
      </c>
      <c r="H63" s="346" t="s">
        <v>1768</v>
      </c>
      <c r="I63" s="348">
        <v>707</v>
      </c>
      <c r="J63" s="348">
        <f t="shared" si="0"/>
        <v>848</v>
      </c>
      <c r="K63" s="349"/>
      <c r="L63" s="398"/>
      <c r="M63" s="398"/>
    </row>
    <row r="64" spans="1:13" s="334" customFormat="1" ht="65.099999999999994" customHeight="1">
      <c r="A64" s="395" t="s">
        <v>1789</v>
      </c>
      <c r="B64" s="358" t="s">
        <v>1985</v>
      </c>
      <c r="C64" s="358" t="s">
        <v>1965</v>
      </c>
      <c r="D64" s="396" t="s">
        <v>1966</v>
      </c>
      <c r="E64" s="344" t="s">
        <v>1986</v>
      </c>
      <c r="F64" s="346">
        <v>1</v>
      </c>
      <c r="G64" s="346" t="s">
        <v>1811</v>
      </c>
      <c r="H64" s="346" t="s">
        <v>1768</v>
      </c>
      <c r="I64" s="348">
        <v>647</v>
      </c>
      <c r="J64" s="348">
        <f t="shared" si="0"/>
        <v>776</v>
      </c>
      <c r="K64" s="349"/>
      <c r="L64" s="398"/>
      <c r="M64" s="398"/>
    </row>
    <row r="65" spans="1:13" s="334" customFormat="1" ht="80.099999999999994" customHeight="1">
      <c r="A65" s="395" t="s">
        <v>1789</v>
      </c>
      <c r="B65" s="358" t="s">
        <v>2002</v>
      </c>
      <c r="C65" s="358" t="s">
        <v>1965</v>
      </c>
      <c r="D65" s="396" t="s">
        <v>1966</v>
      </c>
      <c r="E65" s="344" t="s">
        <v>2003</v>
      </c>
      <c r="F65" s="346">
        <v>1</v>
      </c>
      <c r="G65" s="346" t="s">
        <v>1811</v>
      </c>
      <c r="H65" s="346" t="s">
        <v>1768</v>
      </c>
      <c r="I65" s="348">
        <v>707</v>
      </c>
      <c r="J65" s="348">
        <f t="shared" si="0"/>
        <v>848</v>
      </c>
      <c r="K65" s="349"/>
      <c r="L65" s="398"/>
      <c r="M65" s="398"/>
    </row>
    <row r="66" spans="1:13" s="334" customFormat="1" ht="65.099999999999994" customHeight="1">
      <c r="A66" s="395" t="s">
        <v>1789</v>
      </c>
      <c r="B66" s="358" t="s">
        <v>2004</v>
      </c>
      <c r="C66" s="358" t="s">
        <v>1965</v>
      </c>
      <c r="D66" s="396" t="s">
        <v>1966</v>
      </c>
      <c r="E66" s="344" t="s">
        <v>2005</v>
      </c>
      <c r="F66" s="346">
        <v>1</v>
      </c>
      <c r="G66" s="346" t="s">
        <v>1811</v>
      </c>
      <c r="H66" s="346" t="s">
        <v>1768</v>
      </c>
      <c r="I66" s="348">
        <v>590</v>
      </c>
      <c r="J66" s="348">
        <f t="shared" si="0"/>
        <v>708</v>
      </c>
      <c r="K66" s="349"/>
      <c r="L66" s="398"/>
      <c r="M66" s="398"/>
    </row>
    <row r="67" spans="1:13" s="334" customFormat="1" ht="32.25" customHeight="1">
      <c r="A67" s="395" t="s">
        <v>1789</v>
      </c>
      <c r="B67" s="358" t="s">
        <v>2006</v>
      </c>
      <c r="C67" s="358" t="s">
        <v>1965</v>
      </c>
      <c r="D67" s="396" t="s">
        <v>1966</v>
      </c>
      <c r="E67" s="344" t="s">
        <v>2007</v>
      </c>
      <c r="F67" s="346">
        <v>1</v>
      </c>
      <c r="G67" s="346" t="s">
        <v>1811</v>
      </c>
      <c r="H67" s="346" t="s">
        <v>1768</v>
      </c>
      <c r="I67" s="348">
        <v>1008</v>
      </c>
      <c r="J67" s="348">
        <f t="shared" si="0"/>
        <v>1210</v>
      </c>
      <c r="K67" s="333"/>
      <c r="L67" s="398"/>
      <c r="M67" s="398"/>
    </row>
    <row r="68" spans="1:13" s="334" customFormat="1" ht="30" customHeight="1">
      <c r="A68" s="389"/>
      <c r="B68" s="390" t="s">
        <v>2008</v>
      </c>
      <c r="C68" s="390"/>
      <c r="D68" s="390"/>
      <c r="E68" s="391"/>
      <c r="F68" s="391"/>
      <c r="G68" s="391"/>
      <c r="H68" s="391"/>
      <c r="I68" s="392"/>
      <c r="J68" s="392"/>
      <c r="K68" s="333"/>
      <c r="L68" s="398"/>
      <c r="M68" s="398"/>
    </row>
    <row r="69" spans="1:13" s="334" customFormat="1" ht="32.25" customHeight="1">
      <c r="A69" s="395" t="s">
        <v>1789</v>
      </c>
      <c r="B69" s="358" t="s">
        <v>1929</v>
      </c>
      <c r="C69" s="358" t="s">
        <v>2009</v>
      </c>
      <c r="D69" s="396" t="s">
        <v>2010</v>
      </c>
      <c r="E69" s="397" t="s">
        <v>1931</v>
      </c>
      <c r="F69" s="346">
        <v>1</v>
      </c>
      <c r="G69" s="346" t="s">
        <v>1811</v>
      </c>
      <c r="H69" s="346" t="s">
        <v>1932</v>
      </c>
      <c r="I69" s="348">
        <v>975</v>
      </c>
      <c r="J69" s="348">
        <f t="shared" si="0"/>
        <v>1170</v>
      </c>
      <c r="K69" s="333"/>
      <c r="L69" s="398"/>
      <c r="M69" s="398"/>
    </row>
    <row r="70" spans="1:13" s="334" customFormat="1" ht="32.25" customHeight="1">
      <c r="A70" s="395" t="s">
        <v>1789</v>
      </c>
      <c r="B70" s="358" t="s">
        <v>1933</v>
      </c>
      <c r="C70" s="358" t="s">
        <v>2009</v>
      </c>
      <c r="D70" s="396" t="s">
        <v>2010</v>
      </c>
      <c r="E70" s="344" t="s">
        <v>1934</v>
      </c>
      <c r="F70" s="346">
        <v>1</v>
      </c>
      <c r="G70" s="346" t="s">
        <v>1811</v>
      </c>
      <c r="H70" s="346" t="s">
        <v>2011</v>
      </c>
      <c r="I70" s="348">
        <v>25</v>
      </c>
      <c r="J70" s="348">
        <f t="shared" si="0"/>
        <v>30</v>
      </c>
      <c r="K70" s="333"/>
      <c r="L70" s="398"/>
      <c r="M70" s="398"/>
    </row>
    <row r="71" spans="1:13" s="334" customFormat="1" ht="32.25" customHeight="1">
      <c r="A71" s="395" t="s">
        <v>1789</v>
      </c>
      <c r="B71" s="358" t="s">
        <v>1936</v>
      </c>
      <c r="C71" s="358" t="s">
        <v>2009</v>
      </c>
      <c r="D71" s="396" t="s">
        <v>2010</v>
      </c>
      <c r="E71" s="344" t="s">
        <v>1937</v>
      </c>
      <c r="F71" s="346">
        <v>1</v>
      </c>
      <c r="G71" s="346" t="s">
        <v>1811</v>
      </c>
      <c r="H71" s="346" t="s">
        <v>2011</v>
      </c>
      <c r="I71" s="348">
        <v>76</v>
      </c>
      <c r="J71" s="348">
        <f t="shared" si="0"/>
        <v>91</v>
      </c>
      <c r="K71" s="333"/>
      <c r="L71" s="398"/>
      <c r="M71" s="398"/>
    </row>
    <row r="72" spans="1:13" s="356" customFormat="1" ht="32.25" customHeight="1">
      <c r="A72" s="395" t="s">
        <v>1789</v>
      </c>
      <c r="B72" s="358" t="s">
        <v>1944</v>
      </c>
      <c r="C72" s="358" t="s">
        <v>2009</v>
      </c>
      <c r="D72" s="396" t="s">
        <v>2010</v>
      </c>
      <c r="E72" s="344" t="s">
        <v>1945</v>
      </c>
      <c r="F72" s="346">
        <v>1</v>
      </c>
      <c r="G72" s="346" t="s">
        <v>1811</v>
      </c>
      <c r="H72" s="346" t="s">
        <v>1939</v>
      </c>
      <c r="I72" s="348">
        <v>164</v>
      </c>
      <c r="J72" s="348">
        <f t="shared" si="0"/>
        <v>197</v>
      </c>
      <c r="K72" s="349"/>
      <c r="L72" s="398"/>
      <c r="M72" s="398"/>
    </row>
    <row r="73" spans="1:13" s="334" customFormat="1" ht="32.25" customHeight="1">
      <c r="A73" s="395" t="s">
        <v>1789</v>
      </c>
      <c r="B73" s="358" t="s">
        <v>1946</v>
      </c>
      <c r="C73" s="358" t="s">
        <v>2009</v>
      </c>
      <c r="D73" s="396" t="s">
        <v>2010</v>
      </c>
      <c r="E73" s="344" t="s">
        <v>1947</v>
      </c>
      <c r="F73" s="346">
        <v>1</v>
      </c>
      <c r="G73" s="346" t="s">
        <v>1811</v>
      </c>
      <c r="H73" s="346" t="s">
        <v>1948</v>
      </c>
      <c r="I73" s="348">
        <v>206</v>
      </c>
      <c r="J73" s="348">
        <f t="shared" si="0"/>
        <v>247</v>
      </c>
      <c r="K73" s="333"/>
      <c r="L73" s="398"/>
      <c r="M73" s="398"/>
    </row>
    <row r="74" spans="1:13" s="334" customFormat="1" ht="32.25" customHeight="1">
      <c r="A74" s="395" t="s">
        <v>1789</v>
      </c>
      <c r="B74" s="358" t="s">
        <v>1949</v>
      </c>
      <c r="C74" s="358" t="s">
        <v>2009</v>
      </c>
      <c r="D74" s="396" t="s">
        <v>2010</v>
      </c>
      <c r="E74" s="344" t="s">
        <v>1950</v>
      </c>
      <c r="F74" s="346">
        <v>1</v>
      </c>
      <c r="G74" s="346" t="s">
        <v>1811</v>
      </c>
      <c r="H74" s="346" t="s">
        <v>1948</v>
      </c>
      <c r="I74" s="348">
        <v>535</v>
      </c>
      <c r="J74" s="348">
        <f t="shared" si="0"/>
        <v>642</v>
      </c>
      <c r="K74" s="333"/>
      <c r="L74" s="398"/>
      <c r="M74" s="398"/>
    </row>
    <row r="75" spans="1:13" s="334" customFormat="1" ht="32.25" customHeight="1">
      <c r="A75" s="395" t="s">
        <v>1789</v>
      </c>
      <c r="B75" s="358" t="s">
        <v>1951</v>
      </c>
      <c r="C75" s="358" t="s">
        <v>2009</v>
      </c>
      <c r="D75" s="396" t="s">
        <v>2010</v>
      </c>
      <c r="E75" s="344" t="s">
        <v>1952</v>
      </c>
      <c r="F75" s="346">
        <v>1</v>
      </c>
      <c r="G75" s="346" t="s">
        <v>1811</v>
      </c>
      <c r="H75" s="346" t="s">
        <v>2012</v>
      </c>
      <c r="I75" s="348">
        <v>424</v>
      </c>
      <c r="J75" s="348">
        <f t="shared" si="0"/>
        <v>509</v>
      </c>
      <c r="K75" s="333"/>
      <c r="L75" s="398"/>
      <c r="M75" s="398"/>
    </row>
    <row r="76" spans="1:13" s="334" customFormat="1" ht="32.25" customHeight="1">
      <c r="A76" s="395" t="s">
        <v>1789</v>
      </c>
      <c r="B76" s="358" t="s">
        <v>1959</v>
      </c>
      <c r="C76" s="358" t="s">
        <v>2009</v>
      </c>
      <c r="D76" s="396" t="s">
        <v>2010</v>
      </c>
      <c r="E76" s="399" t="s">
        <v>1960</v>
      </c>
      <c r="F76" s="346">
        <v>1</v>
      </c>
      <c r="G76" s="346" t="s">
        <v>1811</v>
      </c>
      <c r="H76" s="346" t="s">
        <v>1961</v>
      </c>
      <c r="I76" s="348">
        <v>473</v>
      </c>
      <c r="J76" s="348">
        <f t="shared" si="0"/>
        <v>568</v>
      </c>
      <c r="K76" s="333"/>
      <c r="L76" s="398"/>
      <c r="M76" s="398"/>
    </row>
    <row r="77" spans="1:13" s="334" customFormat="1" ht="30" customHeight="1">
      <c r="A77" s="389"/>
      <c r="B77" s="390" t="s">
        <v>1880</v>
      </c>
      <c r="C77" s="390"/>
      <c r="D77" s="390"/>
      <c r="E77" s="391"/>
      <c r="F77" s="391"/>
      <c r="G77" s="391"/>
      <c r="H77" s="391"/>
      <c r="I77" s="392"/>
      <c r="J77" s="392"/>
      <c r="K77" s="333"/>
      <c r="L77" s="398"/>
    </row>
    <row r="78" spans="1:13" s="334" customFormat="1" ht="32.25" customHeight="1">
      <c r="A78" s="395" t="s">
        <v>1789</v>
      </c>
      <c r="B78" s="358" t="s">
        <v>1640</v>
      </c>
      <c r="C78" s="358" t="s">
        <v>1930</v>
      </c>
      <c r="D78" s="396" t="s">
        <v>1810</v>
      </c>
      <c r="E78" s="344" t="s">
        <v>1938</v>
      </c>
      <c r="F78" s="346">
        <v>1</v>
      </c>
      <c r="G78" s="346" t="s">
        <v>1885</v>
      </c>
      <c r="H78" s="346" t="s">
        <v>1768</v>
      </c>
      <c r="I78" s="348">
        <v>252</v>
      </c>
      <c r="J78" s="348">
        <f t="shared" si="0"/>
        <v>302</v>
      </c>
      <c r="K78" s="333"/>
      <c r="L78" s="398"/>
    </row>
    <row r="79" spans="1:13" s="334" customFormat="1" ht="32.25" customHeight="1">
      <c r="A79" s="395" t="s">
        <v>1789</v>
      </c>
      <c r="B79" s="358" t="s">
        <v>1643</v>
      </c>
      <c r="C79" s="358" t="s">
        <v>1930</v>
      </c>
      <c r="D79" s="396" t="s">
        <v>1810</v>
      </c>
      <c r="E79" s="344" t="s">
        <v>1644</v>
      </c>
      <c r="F79" s="346">
        <v>1</v>
      </c>
      <c r="G79" s="346" t="s">
        <v>1885</v>
      </c>
      <c r="H79" s="346" t="s">
        <v>1768</v>
      </c>
      <c r="I79" s="348">
        <v>126</v>
      </c>
      <c r="J79" s="348">
        <f t="shared" si="0"/>
        <v>151</v>
      </c>
      <c r="K79" s="333"/>
      <c r="L79" s="398"/>
    </row>
    <row r="80" spans="1:13" s="334" customFormat="1" ht="32.25" customHeight="1">
      <c r="A80" s="395" t="s">
        <v>1789</v>
      </c>
      <c r="B80" s="358" t="s">
        <v>1936</v>
      </c>
      <c r="C80" s="358" t="s">
        <v>1930</v>
      </c>
      <c r="D80" s="396" t="s">
        <v>1810</v>
      </c>
      <c r="E80" s="344" t="s">
        <v>1937</v>
      </c>
      <c r="F80" s="346">
        <v>1</v>
      </c>
      <c r="G80" s="346" t="s">
        <v>1885</v>
      </c>
      <c r="H80" s="346" t="s">
        <v>1768</v>
      </c>
      <c r="I80" s="348">
        <v>76</v>
      </c>
      <c r="J80" s="348">
        <f t="shared" si="0"/>
        <v>91</v>
      </c>
      <c r="K80" s="333"/>
      <c r="L80" s="398"/>
    </row>
    <row r="81" spans="1:12" s="334" customFormat="1" ht="32.25" customHeight="1">
      <c r="A81" s="395" t="s">
        <v>1789</v>
      </c>
      <c r="B81" s="358" t="s">
        <v>1951</v>
      </c>
      <c r="C81" s="358" t="s">
        <v>1930</v>
      </c>
      <c r="D81" s="396" t="s">
        <v>1810</v>
      </c>
      <c r="E81" s="344" t="s">
        <v>1952</v>
      </c>
      <c r="F81" s="346">
        <v>1</v>
      </c>
      <c r="G81" s="346" t="s">
        <v>1885</v>
      </c>
      <c r="H81" s="346" t="s">
        <v>2013</v>
      </c>
      <c r="I81" s="348">
        <v>424</v>
      </c>
      <c r="J81" s="348">
        <f t="shared" si="0"/>
        <v>509</v>
      </c>
      <c r="K81" s="333"/>
      <c r="L81" s="398"/>
    </row>
    <row r="82" spans="1:12" s="334" customFormat="1" ht="32.25" customHeight="1">
      <c r="A82" s="395" t="s">
        <v>1789</v>
      </c>
      <c r="B82" s="358" t="s">
        <v>1946</v>
      </c>
      <c r="C82" s="358" t="s">
        <v>1930</v>
      </c>
      <c r="D82" s="396" t="s">
        <v>1810</v>
      </c>
      <c r="E82" s="344" t="s">
        <v>1947</v>
      </c>
      <c r="F82" s="346">
        <v>1</v>
      </c>
      <c r="G82" s="346" t="s">
        <v>1885</v>
      </c>
      <c r="H82" s="346" t="s">
        <v>1976</v>
      </c>
      <c r="I82" s="348">
        <v>206</v>
      </c>
      <c r="J82" s="348">
        <f t="shared" si="0"/>
        <v>247</v>
      </c>
      <c r="K82" s="333"/>
      <c r="L82" s="398"/>
    </row>
    <row r="83" spans="1:12" s="334" customFormat="1" ht="32.25" customHeight="1">
      <c r="A83" s="395" t="s">
        <v>1789</v>
      </c>
      <c r="B83" s="358" t="s">
        <v>2014</v>
      </c>
      <c r="C83" s="358" t="s">
        <v>1930</v>
      </c>
      <c r="D83" s="396" t="s">
        <v>1810</v>
      </c>
      <c r="E83" s="344" t="s">
        <v>2015</v>
      </c>
      <c r="F83" s="346">
        <v>1</v>
      </c>
      <c r="G83" s="346" t="s">
        <v>1885</v>
      </c>
      <c r="H83" s="346" t="s">
        <v>1968</v>
      </c>
      <c r="I83" s="348">
        <v>1510</v>
      </c>
      <c r="J83" s="348">
        <f t="shared" ref="J83:J105" si="1">ROUND(I83*1.2,0)</f>
        <v>1812</v>
      </c>
      <c r="K83" s="333"/>
      <c r="L83" s="398"/>
    </row>
    <row r="84" spans="1:12" s="334" customFormat="1" ht="32.25" customHeight="1">
      <c r="A84" s="395" t="s">
        <v>1789</v>
      </c>
      <c r="B84" s="358" t="s">
        <v>2016</v>
      </c>
      <c r="C84" s="358" t="s">
        <v>1930</v>
      </c>
      <c r="D84" s="396" t="s">
        <v>1810</v>
      </c>
      <c r="E84" s="344" t="s">
        <v>2017</v>
      </c>
      <c r="F84" s="346">
        <v>1</v>
      </c>
      <c r="G84" s="346" t="s">
        <v>1885</v>
      </c>
      <c r="H84" s="346" t="s">
        <v>1968</v>
      </c>
      <c r="I84" s="348">
        <v>303</v>
      </c>
      <c r="J84" s="348">
        <f t="shared" si="1"/>
        <v>364</v>
      </c>
      <c r="K84" s="333"/>
      <c r="L84" s="398"/>
    </row>
    <row r="85" spans="1:12" s="334" customFormat="1" ht="32.25" customHeight="1">
      <c r="A85" s="395" t="s">
        <v>1789</v>
      </c>
      <c r="B85" s="358" t="s">
        <v>2018</v>
      </c>
      <c r="C85" s="358" t="s">
        <v>1930</v>
      </c>
      <c r="D85" s="396" t="s">
        <v>1810</v>
      </c>
      <c r="E85" s="344" t="s">
        <v>2019</v>
      </c>
      <c r="F85" s="346">
        <v>1</v>
      </c>
      <c r="G85" s="346" t="s">
        <v>1885</v>
      </c>
      <c r="H85" s="346" t="s">
        <v>1968</v>
      </c>
      <c r="I85" s="348">
        <v>1435</v>
      </c>
      <c r="J85" s="348">
        <f t="shared" si="1"/>
        <v>1722</v>
      </c>
      <c r="K85" s="333"/>
      <c r="L85" s="398"/>
    </row>
    <row r="86" spans="1:12" s="334" customFormat="1" ht="32.25" customHeight="1">
      <c r="A86" s="395" t="s">
        <v>1789</v>
      </c>
      <c r="B86" s="358" t="s">
        <v>2020</v>
      </c>
      <c r="C86" s="358" t="s">
        <v>1930</v>
      </c>
      <c r="D86" s="396" t="s">
        <v>1810</v>
      </c>
      <c r="E86" s="344" t="s">
        <v>2021</v>
      </c>
      <c r="F86" s="346">
        <v>1</v>
      </c>
      <c r="G86" s="346" t="s">
        <v>1885</v>
      </c>
      <c r="H86" s="346" t="s">
        <v>1968</v>
      </c>
      <c r="I86" s="348">
        <v>487</v>
      </c>
      <c r="J86" s="348">
        <f t="shared" si="1"/>
        <v>584</v>
      </c>
      <c r="K86" s="333"/>
      <c r="L86" s="398"/>
    </row>
    <row r="87" spans="1:12" s="334" customFormat="1" ht="32.25" customHeight="1">
      <c r="A87" s="395" t="s">
        <v>1789</v>
      </c>
      <c r="B87" s="358" t="s">
        <v>2022</v>
      </c>
      <c r="C87" s="358" t="s">
        <v>1930</v>
      </c>
      <c r="D87" s="396" t="s">
        <v>1810</v>
      </c>
      <c r="E87" s="344" t="s">
        <v>1991</v>
      </c>
      <c r="F87" s="346">
        <v>1</v>
      </c>
      <c r="G87" s="346" t="s">
        <v>1885</v>
      </c>
      <c r="H87" s="346" t="s">
        <v>1968</v>
      </c>
      <c r="I87" s="348">
        <v>638</v>
      </c>
      <c r="J87" s="348">
        <f t="shared" si="1"/>
        <v>766</v>
      </c>
      <c r="K87" s="333"/>
      <c r="L87" s="398"/>
    </row>
    <row r="88" spans="1:12" s="334" customFormat="1" ht="32.25" customHeight="1">
      <c r="A88" s="395" t="s">
        <v>1789</v>
      </c>
      <c r="B88" s="358" t="s">
        <v>2023</v>
      </c>
      <c r="C88" s="358" t="s">
        <v>1930</v>
      </c>
      <c r="D88" s="396" t="s">
        <v>1810</v>
      </c>
      <c r="E88" s="344" t="s">
        <v>2024</v>
      </c>
      <c r="F88" s="346">
        <v>1</v>
      </c>
      <c r="G88" s="346" t="s">
        <v>1885</v>
      </c>
      <c r="H88" s="346" t="s">
        <v>1968</v>
      </c>
      <c r="I88" s="348">
        <v>487</v>
      </c>
      <c r="J88" s="348">
        <f t="shared" si="1"/>
        <v>584</v>
      </c>
      <c r="K88" s="333"/>
      <c r="L88" s="398"/>
    </row>
    <row r="89" spans="1:12" s="334" customFormat="1" ht="32.25" customHeight="1">
      <c r="A89" s="395" t="s">
        <v>1789</v>
      </c>
      <c r="B89" s="358" t="s">
        <v>2025</v>
      </c>
      <c r="C89" s="358" t="s">
        <v>1930</v>
      </c>
      <c r="D89" s="396" t="s">
        <v>1810</v>
      </c>
      <c r="E89" s="344" t="s">
        <v>2026</v>
      </c>
      <c r="F89" s="346">
        <v>1</v>
      </c>
      <c r="G89" s="346" t="s">
        <v>1885</v>
      </c>
      <c r="H89" s="346" t="s">
        <v>1968</v>
      </c>
      <c r="I89" s="348">
        <v>633</v>
      </c>
      <c r="J89" s="348">
        <f t="shared" si="1"/>
        <v>760</v>
      </c>
      <c r="K89" s="333"/>
      <c r="L89" s="398"/>
    </row>
    <row r="90" spans="1:12" s="334" customFormat="1" ht="32.25" customHeight="1">
      <c r="A90" s="395" t="s">
        <v>1789</v>
      </c>
      <c r="B90" s="358" t="s">
        <v>2027</v>
      </c>
      <c r="C90" s="358" t="s">
        <v>1930</v>
      </c>
      <c r="D90" s="396" t="s">
        <v>1810</v>
      </c>
      <c r="E90" s="344" t="s">
        <v>2028</v>
      </c>
      <c r="F90" s="346">
        <v>1</v>
      </c>
      <c r="G90" s="346" t="s">
        <v>1885</v>
      </c>
      <c r="H90" s="346" t="s">
        <v>1968</v>
      </c>
      <c r="I90" s="348">
        <v>633</v>
      </c>
      <c r="J90" s="348">
        <f t="shared" si="1"/>
        <v>760</v>
      </c>
      <c r="K90" s="333"/>
      <c r="L90" s="398"/>
    </row>
    <row r="91" spans="1:12" s="334" customFormat="1" ht="32.25" customHeight="1">
      <c r="A91" s="395" t="s">
        <v>1789</v>
      </c>
      <c r="B91" s="358" t="s">
        <v>2029</v>
      </c>
      <c r="C91" s="358" t="s">
        <v>1930</v>
      </c>
      <c r="D91" s="396" t="s">
        <v>1810</v>
      </c>
      <c r="E91" s="344" t="s">
        <v>2030</v>
      </c>
      <c r="F91" s="346">
        <v>1</v>
      </c>
      <c r="G91" s="346" t="s">
        <v>1885</v>
      </c>
      <c r="H91" s="346" t="s">
        <v>2031</v>
      </c>
      <c r="I91" s="348">
        <v>1333</v>
      </c>
      <c r="J91" s="348">
        <f t="shared" si="1"/>
        <v>1600</v>
      </c>
      <c r="K91" s="333"/>
      <c r="L91" s="398"/>
    </row>
    <row r="92" spans="1:12" s="334" customFormat="1" ht="32.25" customHeight="1">
      <c r="A92" s="395" t="s">
        <v>1789</v>
      </c>
      <c r="B92" s="358" t="s">
        <v>2032</v>
      </c>
      <c r="C92" s="358" t="s">
        <v>1930</v>
      </c>
      <c r="D92" s="396" t="s">
        <v>1810</v>
      </c>
      <c r="E92" s="344" t="s">
        <v>2033</v>
      </c>
      <c r="F92" s="346">
        <v>1</v>
      </c>
      <c r="G92" s="346" t="s">
        <v>1885</v>
      </c>
      <c r="H92" s="346" t="s">
        <v>2031</v>
      </c>
      <c r="I92" s="348">
        <v>1047</v>
      </c>
      <c r="J92" s="348">
        <f t="shared" si="1"/>
        <v>1256</v>
      </c>
      <c r="K92" s="333"/>
      <c r="L92" s="398"/>
    </row>
    <row r="93" spans="1:12" s="334" customFormat="1" ht="32.25" customHeight="1">
      <c r="A93" s="395" t="s">
        <v>1789</v>
      </c>
      <c r="B93" s="358" t="s">
        <v>1677</v>
      </c>
      <c r="C93" s="358" t="s">
        <v>1930</v>
      </c>
      <c r="D93" s="396" t="s">
        <v>1810</v>
      </c>
      <c r="E93" s="344" t="s">
        <v>2034</v>
      </c>
      <c r="F93" s="346">
        <v>1</v>
      </c>
      <c r="G93" s="346" t="s">
        <v>1885</v>
      </c>
      <c r="H93" s="346" t="s">
        <v>1768</v>
      </c>
      <c r="I93" s="348">
        <v>150</v>
      </c>
      <c r="J93" s="348">
        <f t="shared" si="1"/>
        <v>180</v>
      </c>
      <c r="K93" s="333"/>
      <c r="L93" s="398"/>
    </row>
    <row r="94" spans="1:12" s="334" customFormat="1" ht="30" customHeight="1">
      <c r="A94" s="389"/>
      <c r="B94" s="390" t="s">
        <v>1923</v>
      </c>
      <c r="C94" s="390"/>
      <c r="D94" s="390"/>
      <c r="E94" s="391"/>
      <c r="F94" s="391"/>
      <c r="G94" s="391"/>
      <c r="H94" s="391"/>
      <c r="I94" s="392"/>
      <c r="J94" s="392"/>
      <c r="K94" s="333"/>
      <c r="L94" s="398"/>
    </row>
    <row r="95" spans="1:12" s="334" customFormat="1" ht="32.25" customHeight="1">
      <c r="A95" s="395" t="s">
        <v>1789</v>
      </c>
      <c r="B95" s="358" t="s">
        <v>2014</v>
      </c>
      <c r="C95" s="358" t="s">
        <v>2009</v>
      </c>
      <c r="D95" s="396" t="s">
        <v>2010</v>
      </c>
      <c r="E95" s="344" t="s">
        <v>2015</v>
      </c>
      <c r="F95" s="346">
        <v>1</v>
      </c>
      <c r="G95" s="346" t="s">
        <v>1885</v>
      </c>
      <c r="H95" s="346" t="s">
        <v>1968</v>
      </c>
      <c r="I95" s="348">
        <v>1510</v>
      </c>
      <c r="J95" s="348">
        <f t="shared" si="1"/>
        <v>1812</v>
      </c>
      <c r="K95" s="333"/>
      <c r="L95" s="398"/>
    </row>
    <row r="96" spans="1:12" s="334" customFormat="1" ht="32.25" customHeight="1">
      <c r="A96" s="395" t="s">
        <v>1789</v>
      </c>
      <c r="B96" s="358" t="s">
        <v>2016</v>
      </c>
      <c r="C96" s="358" t="s">
        <v>2009</v>
      </c>
      <c r="D96" s="396" t="s">
        <v>2010</v>
      </c>
      <c r="E96" s="344" t="s">
        <v>2017</v>
      </c>
      <c r="F96" s="346">
        <v>1</v>
      </c>
      <c r="G96" s="346" t="s">
        <v>1885</v>
      </c>
      <c r="H96" s="346" t="s">
        <v>1968</v>
      </c>
      <c r="I96" s="348">
        <v>303</v>
      </c>
      <c r="J96" s="348">
        <f t="shared" si="1"/>
        <v>364</v>
      </c>
      <c r="K96" s="333"/>
      <c r="L96" s="398"/>
    </row>
    <row r="97" spans="1:12" s="334" customFormat="1" ht="32.25" customHeight="1">
      <c r="A97" s="395" t="s">
        <v>1789</v>
      </c>
      <c r="B97" s="358" t="s">
        <v>2025</v>
      </c>
      <c r="C97" s="358" t="s">
        <v>2009</v>
      </c>
      <c r="D97" s="396" t="s">
        <v>2010</v>
      </c>
      <c r="E97" s="344" t="s">
        <v>2026</v>
      </c>
      <c r="F97" s="346">
        <v>1</v>
      </c>
      <c r="G97" s="346" t="s">
        <v>1885</v>
      </c>
      <c r="H97" s="346" t="s">
        <v>1968</v>
      </c>
      <c r="I97" s="348">
        <v>633</v>
      </c>
      <c r="J97" s="348">
        <f t="shared" si="1"/>
        <v>760</v>
      </c>
      <c r="K97" s="333"/>
      <c r="L97" s="398"/>
    </row>
    <row r="98" spans="1:12" s="334" customFormat="1" ht="32.25" customHeight="1">
      <c r="A98" s="395" t="s">
        <v>1789</v>
      </c>
      <c r="B98" s="358" t="s">
        <v>2018</v>
      </c>
      <c r="C98" s="358" t="s">
        <v>2009</v>
      </c>
      <c r="D98" s="396" t="s">
        <v>2010</v>
      </c>
      <c r="E98" s="344" t="s">
        <v>2019</v>
      </c>
      <c r="F98" s="346">
        <v>1</v>
      </c>
      <c r="G98" s="346" t="s">
        <v>1885</v>
      </c>
      <c r="H98" s="346" t="s">
        <v>1968</v>
      </c>
      <c r="I98" s="348">
        <v>1435</v>
      </c>
      <c r="J98" s="348">
        <f t="shared" si="1"/>
        <v>1722</v>
      </c>
      <c r="K98" s="333"/>
      <c r="L98" s="398"/>
    </row>
    <row r="99" spans="1:12" s="334" customFormat="1" ht="31.5">
      <c r="A99" s="395" t="s">
        <v>1789</v>
      </c>
      <c r="B99" s="358" t="s">
        <v>2027</v>
      </c>
      <c r="C99" s="358" t="s">
        <v>2009</v>
      </c>
      <c r="D99" s="396" t="s">
        <v>2010</v>
      </c>
      <c r="E99" s="344" t="s">
        <v>2028</v>
      </c>
      <c r="F99" s="346">
        <v>1</v>
      </c>
      <c r="G99" s="346" t="s">
        <v>1885</v>
      </c>
      <c r="H99" s="346" t="s">
        <v>1968</v>
      </c>
      <c r="I99" s="348">
        <v>633</v>
      </c>
      <c r="J99" s="348">
        <f t="shared" si="1"/>
        <v>760</v>
      </c>
      <c r="K99" s="333"/>
      <c r="L99" s="398"/>
    </row>
    <row r="100" spans="1:12" s="334" customFormat="1" ht="31.5">
      <c r="A100" s="395" t="s">
        <v>1789</v>
      </c>
      <c r="B100" s="358" t="s">
        <v>1951</v>
      </c>
      <c r="C100" s="358" t="s">
        <v>2009</v>
      </c>
      <c r="D100" s="396" t="s">
        <v>2010</v>
      </c>
      <c r="E100" s="344" t="s">
        <v>1952</v>
      </c>
      <c r="F100" s="346">
        <v>1</v>
      </c>
      <c r="G100" s="346" t="s">
        <v>1885</v>
      </c>
      <c r="H100" s="346" t="s">
        <v>2013</v>
      </c>
      <c r="I100" s="348">
        <v>424</v>
      </c>
      <c r="J100" s="348">
        <f t="shared" si="1"/>
        <v>509</v>
      </c>
      <c r="K100" s="333"/>
      <c r="L100" s="398"/>
    </row>
    <row r="101" spans="1:12" s="334" customFormat="1" ht="31.5">
      <c r="A101" s="395" t="s">
        <v>1789</v>
      </c>
      <c r="B101" s="358" t="s">
        <v>1640</v>
      </c>
      <c r="C101" s="358" t="s">
        <v>2009</v>
      </c>
      <c r="D101" s="396" t="s">
        <v>2010</v>
      </c>
      <c r="E101" s="344" t="s">
        <v>1938</v>
      </c>
      <c r="F101" s="346">
        <v>1</v>
      </c>
      <c r="G101" s="346" t="s">
        <v>1885</v>
      </c>
      <c r="H101" s="346" t="s">
        <v>1768</v>
      </c>
      <c r="I101" s="348">
        <v>252</v>
      </c>
      <c r="J101" s="348">
        <f t="shared" si="1"/>
        <v>302</v>
      </c>
      <c r="K101" s="333"/>
      <c r="L101" s="398"/>
    </row>
    <row r="102" spans="1:12" s="334" customFormat="1" ht="31.5">
      <c r="A102" s="395" t="s">
        <v>1789</v>
      </c>
      <c r="B102" s="358" t="s">
        <v>1643</v>
      </c>
      <c r="C102" s="358" t="s">
        <v>2009</v>
      </c>
      <c r="D102" s="396" t="s">
        <v>2010</v>
      </c>
      <c r="E102" s="344" t="s">
        <v>1644</v>
      </c>
      <c r="F102" s="346">
        <v>1</v>
      </c>
      <c r="G102" s="346" t="s">
        <v>1885</v>
      </c>
      <c r="H102" s="346" t="s">
        <v>1768</v>
      </c>
      <c r="I102" s="348">
        <v>126</v>
      </c>
      <c r="J102" s="348">
        <f t="shared" si="1"/>
        <v>151</v>
      </c>
      <c r="K102" s="333"/>
      <c r="L102" s="398"/>
    </row>
    <row r="103" spans="1:12" s="334" customFormat="1" ht="31.5">
      <c r="A103" s="395" t="s">
        <v>1789</v>
      </c>
      <c r="B103" s="358" t="s">
        <v>2029</v>
      </c>
      <c r="C103" s="358" t="s">
        <v>2009</v>
      </c>
      <c r="D103" s="396" t="s">
        <v>2010</v>
      </c>
      <c r="E103" s="344" t="s">
        <v>2030</v>
      </c>
      <c r="F103" s="346">
        <v>1</v>
      </c>
      <c r="G103" s="346" t="s">
        <v>1885</v>
      </c>
      <c r="H103" s="346" t="s">
        <v>2031</v>
      </c>
      <c r="I103" s="348">
        <v>1333</v>
      </c>
      <c r="J103" s="348">
        <f t="shared" si="1"/>
        <v>1600</v>
      </c>
      <c r="K103" s="333"/>
      <c r="L103" s="398"/>
    </row>
    <row r="104" spans="1:12" s="334" customFormat="1" ht="31.5">
      <c r="A104" s="395" t="s">
        <v>1789</v>
      </c>
      <c r="B104" s="358" t="s">
        <v>2032</v>
      </c>
      <c r="C104" s="358" t="s">
        <v>2009</v>
      </c>
      <c r="D104" s="396" t="s">
        <v>2010</v>
      </c>
      <c r="E104" s="344" t="s">
        <v>2033</v>
      </c>
      <c r="F104" s="346">
        <v>1</v>
      </c>
      <c r="G104" s="346" t="s">
        <v>1885</v>
      </c>
      <c r="H104" s="346" t="s">
        <v>2031</v>
      </c>
      <c r="I104" s="348">
        <v>1047</v>
      </c>
      <c r="J104" s="348">
        <f t="shared" si="1"/>
        <v>1256</v>
      </c>
      <c r="K104" s="333"/>
      <c r="L104" s="398"/>
    </row>
    <row r="105" spans="1:12" s="334" customFormat="1" ht="31.5">
      <c r="A105" s="395" t="s">
        <v>1789</v>
      </c>
      <c r="B105" s="358" t="s">
        <v>1677</v>
      </c>
      <c r="C105" s="358" t="s">
        <v>2009</v>
      </c>
      <c r="D105" s="396" t="s">
        <v>2010</v>
      </c>
      <c r="E105" s="344" t="s">
        <v>2034</v>
      </c>
      <c r="F105" s="346">
        <v>1</v>
      </c>
      <c r="G105" s="346" t="s">
        <v>1885</v>
      </c>
      <c r="H105" s="346" t="s">
        <v>1768</v>
      </c>
      <c r="I105" s="348">
        <v>150</v>
      </c>
      <c r="J105" s="348">
        <f t="shared" si="1"/>
        <v>180</v>
      </c>
      <c r="K105" s="333"/>
      <c r="L105" s="398"/>
    </row>
    <row r="106" spans="1:12" s="334" customFormat="1" ht="15.75">
      <c r="A106" s="652"/>
      <c r="B106" s="653"/>
      <c r="C106" s="653"/>
      <c r="D106" s="657"/>
      <c r="E106" s="658"/>
      <c r="F106" s="654"/>
      <c r="G106" s="654"/>
      <c r="H106" s="654"/>
      <c r="I106" s="573"/>
      <c r="J106" s="573"/>
      <c r="K106" s="333"/>
      <c r="L106" s="398"/>
    </row>
    <row r="107" spans="1:12" s="356" customFormat="1" ht="18.75" customHeight="1">
      <c r="A107" s="375">
        <v>1</v>
      </c>
      <c r="B107" s="376" t="s">
        <v>2162</v>
      </c>
      <c r="C107" s="377"/>
      <c r="D107" s="377"/>
      <c r="G107" s="360"/>
      <c r="H107" s="360"/>
      <c r="L107" s="398"/>
    </row>
    <row r="108" spans="1:12" s="356" customFormat="1" ht="18.75" customHeight="1">
      <c r="A108" s="375">
        <v>2</v>
      </c>
      <c r="B108" s="376" t="s">
        <v>1924</v>
      </c>
      <c r="C108" s="377"/>
      <c r="D108" s="377"/>
      <c r="G108" s="360"/>
      <c r="H108" s="360"/>
      <c r="L108" s="398"/>
    </row>
    <row r="109" spans="1:12" s="356" customFormat="1" ht="34.5" customHeight="1">
      <c r="A109" s="655" t="s">
        <v>2369</v>
      </c>
      <c r="B109" s="656" t="s">
        <v>2370</v>
      </c>
      <c r="C109" s="656"/>
      <c r="D109" s="656"/>
      <c r="E109" s="656"/>
      <c r="F109" s="656"/>
      <c r="G109" s="656"/>
      <c r="H109" s="656"/>
      <c r="I109" s="656"/>
      <c r="J109" s="402"/>
      <c r="L109" s="398"/>
    </row>
    <row r="110" spans="1:12" s="356" customFormat="1" ht="18.75" customHeight="1">
      <c r="A110" s="655" t="s">
        <v>169</v>
      </c>
      <c r="B110" s="376" t="s">
        <v>2371</v>
      </c>
      <c r="C110" s="377"/>
      <c r="D110" s="377"/>
      <c r="G110" s="360"/>
      <c r="H110" s="360"/>
      <c r="L110" s="398"/>
    </row>
    <row r="111" spans="1:12" s="356" customFormat="1" ht="18.75" customHeight="1">
      <c r="A111" s="655" t="s">
        <v>2372</v>
      </c>
      <c r="B111" s="376" t="s">
        <v>2373</v>
      </c>
      <c r="C111" s="377"/>
      <c r="D111" s="377"/>
      <c r="G111" s="360"/>
      <c r="H111" s="360"/>
      <c r="L111" s="398"/>
    </row>
    <row r="112" spans="1:12" s="356" customFormat="1" ht="18.75" customHeight="1">
      <c r="A112" s="655" t="s">
        <v>2374</v>
      </c>
      <c r="B112" s="376" t="s">
        <v>2375</v>
      </c>
      <c r="C112" s="377"/>
      <c r="D112" s="377"/>
      <c r="G112" s="360"/>
      <c r="H112" s="360"/>
      <c r="L112" s="398"/>
    </row>
    <row r="113" spans="4:11" s="334" customFormat="1" ht="14.25">
      <c r="D113" s="225"/>
      <c r="E113" s="225"/>
      <c r="F113" s="225"/>
      <c r="G113" s="380" t="s">
        <v>123</v>
      </c>
      <c r="K113" s="333"/>
    </row>
    <row r="114" spans="4:11" s="334" customFormat="1" ht="14.25">
      <c r="K114" s="333"/>
    </row>
    <row r="115" spans="4:11" s="334" customFormat="1" ht="14.25">
      <c r="K115" s="333"/>
    </row>
    <row r="116" spans="4:11" s="334" customFormat="1" ht="14.25">
      <c r="K116" s="333"/>
    </row>
    <row r="117" spans="4:11" s="334" customFormat="1" ht="14.25">
      <c r="K117" s="333"/>
    </row>
    <row r="118" spans="4:11" s="334" customFormat="1" ht="14.25">
      <c r="K118" s="333"/>
    </row>
    <row r="119" spans="4:11" s="334" customFormat="1" ht="14.25">
      <c r="K119" s="333"/>
    </row>
    <row r="120" spans="4:11" s="334" customFormat="1" ht="14.25">
      <c r="K120" s="333"/>
    </row>
    <row r="121" spans="4:11" s="334" customFormat="1" ht="14.25">
      <c r="K121" s="333"/>
    </row>
    <row r="122" spans="4:11" s="334" customFormat="1" ht="14.25">
      <c r="K122" s="333"/>
    </row>
    <row r="123" spans="4:11" s="334" customFormat="1" ht="14.25">
      <c r="K123" s="333"/>
    </row>
    <row r="124" spans="4:11" s="334" customFormat="1" ht="14.25">
      <c r="K124" s="333"/>
    </row>
    <row r="125" spans="4:11" s="334" customFormat="1" ht="14.25">
      <c r="K125" s="333"/>
    </row>
    <row r="126" spans="4:11" s="334" customFormat="1" ht="14.25">
      <c r="K126" s="333"/>
    </row>
    <row r="127" spans="4:11" s="334" customFormat="1" ht="14.25">
      <c r="K127" s="333"/>
    </row>
    <row r="128" spans="4:11" s="334" customFormat="1" ht="14.25">
      <c r="K128" s="333"/>
    </row>
    <row r="129" spans="11:11" s="334" customFormat="1" ht="14.25">
      <c r="K129" s="333"/>
    </row>
    <row r="130" spans="11:11" s="334" customFormat="1" ht="14.25">
      <c r="K130" s="333"/>
    </row>
    <row r="131" spans="11:11" s="334" customFormat="1" ht="14.25">
      <c r="K131" s="333"/>
    </row>
    <row r="132" spans="11:11" s="334" customFormat="1" ht="14.25">
      <c r="K132" s="333"/>
    </row>
    <row r="133" spans="11:11" s="334" customFormat="1" ht="14.25">
      <c r="K133" s="333"/>
    </row>
    <row r="134" spans="11:11" s="334" customFormat="1" ht="14.25">
      <c r="K134" s="333"/>
    </row>
    <row r="135" spans="11:11" s="334" customFormat="1" ht="14.25">
      <c r="K135" s="333"/>
    </row>
    <row r="136" spans="11:11" s="334" customFormat="1" ht="14.25">
      <c r="K136" s="333"/>
    </row>
    <row r="137" spans="11:11" s="334" customFormat="1" ht="14.25">
      <c r="K137" s="333"/>
    </row>
    <row r="138" spans="11:11" s="334" customFormat="1" ht="14.25">
      <c r="K138" s="333"/>
    </row>
    <row r="139" spans="11:11" s="334" customFormat="1" ht="14.25">
      <c r="K139" s="333"/>
    </row>
    <row r="140" spans="11:11" s="334" customFormat="1" ht="14.25">
      <c r="K140" s="333"/>
    </row>
    <row r="141" spans="11:11" s="334" customFormat="1" ht="14.25">
      <c r="K141" s="333"/>
    </row>
    <row r="142" spans="11:11" s="334" customFormat="1" ht="14.25">
      <c r="K142" s="333"/>
    </row>
    <row r="143" spans="11:11" s="334" customFormat="1" ht="14.25">
      <c r="K143" s="333"/>
    </row>
    <row r="144" spans="11:11" s="334" customFormat="1" ht="14.25">
      <c r="K144" s="333"/>
    </row>
    <row r="145" spans="11:11" s="334" customFormat="1" ht="14.25">
      <c r="K145" s="333"/>
    </row>
    <row r="146" spans="11:11" s="334" customFormat="1" ht="14.25">
      <c r="K146" s="333"/>
    </row>
    <row r="147" spans="11:11" s="334" customFormat="1" ht="14.25">
      <c r="K147" s="333"/>
    </row>
    <row r="148" spans="11:11" s="334" customFormat="1" ht="14.25">
      <c r="K148" s="333"/>
    </row>
    <row r="149" spans="11:11" s="334" customFormat="1" ht="14.25">
      <c r="K149" s="333"/>
    </row>
    <row r="150" spans="11:11" s="334" customFormat="1" ht="14.25">
      <c r="K150" s="333"/>
    </row>
    <row r="151" spans="11:11" s="334" customFormat="1" ht="14.25">
      <c r="K151" s="333"/>
    </row>
    <row r="152" spans="11:11" s="334" customFormat="1" ht="14.25">
      <c r="K152" s="333"/>
    </row>
    <row r="153" spans="11:11" s="334" customFormat="1" ht="14.25">
      <c r="K153" s="333"/>
    </row>
    <row r="154" spans="11:11" s="334" customFormat="1" ht="14.25">
      <c r="K154" s="333"/>
    </row>
    <row r="155" spans="11:11" s="334" customFormat="1" ht="14.25">
      <c r="K155" s="333"/>
    </row>
    <row r="156" spans="11:11" s="334" customFormat="1" ht="14.25">
      <c r="K156" s="333"/>
    </row>
    <row r="157" spans="11:11" s="334" customFormat="1" ht="14.25">
      <c r="K157" s="333"/>
    </row>
    <row r="158" spans="11:11" s="334" customFormat="1" ht="14.25">
      <c r="K158" s="333"/>
    </row>
    <row r="159" spans="11:11" s="334" customFormat="1" ht="14.25">
      <c r="K159" s="333"/>
    </row>
    <row r="160" spans="11:11" s="334" customFormat="1" ht="14.25">
      <c r="K160" s="333"/>
    </row>
    <row r="161" spans="11:11" s="334" customFormat="1" ht="14.25">
      <c r="K161" s="333"/>
    </row>
    <row r="162" spans="11:11" s="334" customFormat="1" ht="14.25">
      <c r="K162" s="333"/>
    </row>
    <row r="163" spans="11:11" s="334" customFormat="1" ht="14.25">
      <c r="K163" s="333"/>
    </row>
    <row r="164" spans="11:11" s="334" customFormat="1" ht="14.25">
      <c r="K164" s="333"/>
    </row>
    <row r="165" spans="11:11" s="334" customFormat="1" ht="14.25">
      <c r="K165" s="333"/>
    </row>
    <row r="166" spans="11:11" s="334" customFormat="1" ht="14.25">
      <c r="K166" s="333"/>
    </row>
    <row r="167" spans="11:11" s="334" customFormat="1" ht="14.25">
      <c r="K167" s="333"/>
    </row>
    <row r="168" spans="11:11" s="334" customFormat="1" ht="14.25">
      <c r="K168" s="333"/>
    </row>
    <row r="169" spans="11:11" s="334" customFormat="1" ht="14.25">
      <c r="K169" s="333"/>
    </row>
    <row r="170" spans="11:11" s="334" customFormat="1" ht="14.25">
      <c r="K170" s="333"/>
    </row>
    <row r="171" spans="11:11" s="334" customFormat="1" ht="14.25">
      <c r="K171" s="333"/>
    </row>
    <row r="172" spans="11:11" s="334" customFormat="1" ht="14.25">
      <c r="K172" s="333"/>
    </row>
    <row r="173" spans="11:11" s="334" customFormat="1" ht="14.25">
      <c r="K173" s="333"/>
    </row>
    <row r="174" spans="11:11" s="334" customFormat="1" ht="14.25">
      <c r="K174" s="333"/>
    </row>
    <row r="175" spans="11:11" s="334" customFormat="1" ht="14.25">
      <c r="K175" s="333"/>
    </row>
    <row r="176" spans="11:11" s="334" customFormat="1" ht="14.25">
      <c r="K176" s="333"/>
    </row>
    <row r="177" spans="11:11" s="334" customFormat="1" ht="14.25">
      <c r="K177" s="333"/>
    </row>
    <row r="178" spans="11:11" s="334" customFormat="1" ht="14.25">
      <c r="K178" s="333"/>
    </row>
    <row r="179" spans="11:11" s="334" customFormat="1" ht="14.25">
      <c r="K179" s="333"/>
    </row>
    <row r="180" spans="11:11" s="334" customFormat="1" ht="14.25">
      <c r="K180" s="333"/>
    </row>
    <row r="181" spans="11:11" s="334" customFormat="1" ht="14.25">
      <c r="K181" s="333"/>
    </row>
    <row r="182" spans="11:11" s="334" customFormat="1" ht="14.25">
      <c r="K182" s="333"/>
    </row>
    <row r="183" spans="11:11" s="334" customFormat="1" ht="14.25">
      <c r="K183" s="333"/>
    </row>
    <row r="184" spans="11:11" s="334" customFormat="1" ht="14.25">
      <c r="K184" s="333"/>
    </row>
    <row r="185" spans="11:11" s="334" customFormat="1" ht="14.25">
      <c r="K185" s="333"/>
    </row>
    <row r="186" spans="11:11" s="334" customFormat="1" ht="14.25">
      <c r="K186" s="333"/>
    </row>
    <row r="187" spans="11:11" s="334" customFormat="1" ht="14.25">
      <c r="K187" s="333"/>
    </row>
    <row r="188" spans="11:11" s="334" customFormat="1" ht="14.25">
      <c r="K188" s="333"/>
    </row>
    <row r="189" spans="11:11" s="334" customFormat="1" ht="14.25">
      <c r="K189" s="333"/>
    </row>
    <row r="190" spans="11:11" s="334" customFormat="1" ht="14.25">
      <c r="K190" s="333"/>
    </row>
    <row r="191" spans="11:11" s="334" customFormat="1" ht="14.25">
      <c r="K191" s="333"/>
    </row>
    <row r="192" spans="11:11" s="334" customFormat="1" ht="14.25">
      <c r="K192" s="333"/>
    </row>
    <row r="193" spans="11:11" s="334" customFormat="1" ht="14.25">
      <c r="K193" s="333"/>
    </row>
    <row r="194" spans="11:11" s="334" customFormat="1" ht="14.25">
      <c r="K194" s="333"/>
    </row>
    <row r="195" spans="11:11" s="334" customFormat="1" ht="14.25">
      <c r="K195" s="333"/>
    </row>
    <row r="196" spans="11:11" s="334" customFormat="1" ht="14.25">
      <c r="K196" s="333"/>
    </row>
    <row r="197" spans="11:11" s="334" customFormat="1" ht="14.25">
      <c r="K197" s="333"/>
    </row>
    <row r="198" spans="11:11" s="334" customFormat="1" ht="14.25">
      <c r="K198" s="333"/>
    </row>
    <row r="199" spans="11:11" s="334" customFormat="1" ht="14.25">
      <c r="K199" s="333"/>
    </row>
    <row r="200" spans="11:11" s="334" customFormat="1" ht="14.25">
      <c r="K200" s="333"/>
    </row>
    <row r="201" spans="11:11" s="334" customFormat="1" ht="14.25">
      <c r="K201" s="333"/>
    </row>
    <row r="202" spans="11:11" s="334" customFormat="1" ht="14.25">
      <c r="K202" s="333"/>
    </row>
    <row r="203" spans="11:11" s="334" customFormat="1" ht="14.25">
      <c r="K203" s="333"/>
    </row>
    <row r="204" spans="11:11" s="334" customFormat="1" ht="14.25">
      <c r="K204" s="333"/>
    </row>
    <row r="205" spans="11:11" s="334" customFormat="1" ht="14.25">
      <c r="K205" s="333"/>
    </row>
    <row r="206" spans="11:11" s="334" customFormat="1" ht="14.25">
      <c r="K206" s="333"/>
    </row>
    <row r="207" spans="11:11" s="334" customFormat="1" ht="14.25">
      <c r="K207" s="333"/>
    </row>
    <row r="208" spans="11:11" s="334" customFormat="1" ht="14.25">
      <c r="K208" s="333"/>
    </row>
    <row r="209" spans="11:11" s="334" customFormat="1" ht="14.25">
      <c r="K209" s="333"/>
    </row>
    <row r="210" spans="11:11" s="334" customFormat="1" ht="14.25">
      <c r="K210" s="333"/>
    </row>
    <row r="211" spans="11:11" s="334" customFormat="1" ht="14.25">
      <c r="K211" s="333"/>
    </row>
    <row r="212" spans="11:11" s="334" customFormat="1" ht="14.25">
      <c r="K212" s="333"/>
    </row>
    <row r="213" spans="11:11" s="334" customFormat="1" ht="14.25">
      <c r="K213" s="333"/>
    </row>
    <row r="214" spans="11:11" s="334" customFormat="1" ht="14.25">
      <c r="K214" s="333"/>
    </row>
    <row r="215" spans="11:11" s="334" customFormat="1" ht="14.25">
      <c r="K215" s="333"/>
    </row>
    <row r="216" spans="11:11" s="334" customFormat="1" ht="14.25">
      <c r="K216" s="333"/>
    </row>
    <row r="217" spans="11:11" s="334" customFormat="1" ht="14.25">
      <c r="K217" s="333"/>
    </row>
    <row r="218" spans="11:11" s="334" customFormat="1" ht="14.25">
      <c r="K218" s="333"/>
    </row>
    <row r="219" spans="11:11" s="334" customFormat="1" ht="14.25">
      <c r="K219" s="333"/>
    </row>
    <row r="220" spans="11:11" s="334" customFormat="1" ht="14.25">
      <c r="K220" s="333"/>
    </row>
    <row r="221" spans="11:11" s="334" customFormat="1" ht="14.25">
      <c r="K221" s="333"/>
    </row>
    <row r="222" spans="11:11" s="334" customFormat="1" ht="14.25">
      <c r="K222" s="333"/>
    </row>
    <row r="223" spans="11:11" s="334" customFormat="1" ht="14.25">
      <c r="K223" s="333"/>
    </row>
    <row r="224" spans="11:11" s="334" customFormat="1" ht="14.25">
      <c r="K224" s="333"/>
    </row>
    <row r="225" spans="11:11" s="334" customFormat="1" ht="14.25">
      <c r="K225" s="333"/>
    </row>
    <row r="226" spans="11:11" s="334" customFormat="1" ht="14.25">
      <c r="K226" s="333"/>
    </row>
    <row r="227" spans="11:11" s="334" customFormat="1" ht="14.25">
      <c r="K227" s="333"/>
    </row>
    <row r="228" spans="11:11" s="334" customFormat="1" ht="14.25">
      <c r="K228" s="333"/>
    </row>
    <row r="229" spans="11:11" s="334" customFormat="1" ht="14.25">
      <c r="K229" s="333"/>
    </row>
    <row r="230" spans="11:11" s="334" customFormat="1" ht="14.25">
      <c r="K230" s="333"/>
    </row>
    <row r="231" spans="11:11" s="334" customFormat="1" ht="14.25">
      <c r="K231" s="333"/>
    </row>
    <row r="232" spans="11:11" s="334" customFormat="1" ht="14.25">
      <c r="K232" s="333"/>
    </row>
    <row r="233" spans="11:11" s="334" customFormat="1" ht="14.25">
      <c r="K233" s="333"/>
    </row>
    <row r="234" spans="11:11" s="334" customFormat="1" ht="14.25">
      <c r="K234" s="333"/>
    </row>
    <row r="235" spans="11:11" s="334" customFormat="1" ht="14.25">
      <c r="K235" s="333"/>
    </row>
    <row r="236" spans="11:11" s="334" customFormat="1" ht="14.25">
      <c r="K236" s="333"/>
    </row>
    <row r="237" spans="11:11" s="334" customFormat="1" ht="14.25">
      <c r="K237" s="333"/>
    </row>
    <row r="238" spans="11:11" s="334" customFormat="1" ht="14.25">
      <c r="K238" s="333"/>
    </row>
    <row r="239" spans="11:11" s="334" customFormat="1" ht="14.25">
      <c r="K239" s="333"/>
    </row>
    <row r="240" spans="11:11" s="334" customFormat="1" ht="14.25">
      <c r="K240" s="333"/>
    </row>
    <row r="241" spans="11:11" s="334" customFormat="1" ht="14.25">
      <c r="K241" s="333"/>
    </row>
    <row r="242" spans="11:11" s="334" customFormat="1" ht="14.25">
      <c r="K242" s="333"/>
    </row>
    <row r="243" spans="11:11" s="334" customFormat="1" ht="14.25">
      <c r="K243" s="333"/>
    </row>
    <row r="244" spans="11:11" s="334" customFormat="1" ht="14.25">
      <c r="K244" s="333"/>
    </row>
    <row r="245" spans="11:11" s="334" customFormat="1" ht="14.25">
      <c r="K245" s="333"/>
    </row>
    <row r="246" spans="11:11" s="334" customFormat="1" ht="14.25">
      <c r="K246" s="333"/>
    </row>
    <row r="247" spans="11:11" s="334" customFormat="1" ht="14.25">
      <c r="K247" s="333"/>
    </row>
    <row r="248" spans="11:11" s="334" customFormat="1" ht="14.25">
      <c r="K248" s="333"/>
    </row>
    <row r="249" spans="11:11" s="334" customFormat="1" ht="14.25">
      <c r="K249" s="333"/>
    </row>
    <row r="250" spans="11:11" s="334" customFormat="1" ht="14.25">
      <c r="K250" s="333"/>
    </row>
    <row r="251" spans="11:11" s="334" customFormat="1" ht="14.25">
      <c r="K251" s="333"/>
    </row>
    <row r="252" spans="11:11" s="334" customFormat="1" ht="14.25">
      <c r="K252" s="333"/>
    </row>
    <row r="253" spans="11:11" s="334" customFormat="1" ht="14.25">
      <c r="K253" s="333"/>
    </row>
    <row r="254" spans="11:11" s="334" customFormat="1" ht="14.25">
      <c r="K254" s="333"/>
    </row>
    <row r="255" spans="11:11" s="334" customFormat="1" ht="14.25">
      <c r="K255" s="333"/>
    </row>
    <row r="256" spans="11:11" s="334" customFormat="1" ht="14.25">
      <c r="K256" s="333"/>
    </row>
    <row r="257" spans="11:11" s="334" customFormat="1" ht="14.25">
      <c r="K257" s="333"/>
    </row>
    <row r="258" spans="11:11" s="334" customFormat="1" ht="14.25">
      <c r="K258" s="333"/>
    </row>
    <row r="259" spans="11:11" s="334" customFormat="1" ht="14.25">
      <c r="K259" s="333"/>
    </row>
    <row r="260" spans="11:11" s="334" customFormat="1" ht="14.25">
      <c r="K260" s="333"/>
    </row>
    <row r="261" spans="11:11" s="334" customFormat="1" ht="14.25">
      <c r="K261" s="333"/>
    </row>
    <row r="262" spans="11:11" s="334" customFormat="1" ht="14.25">
      <c r="K262" s="333"/>
    </row>
    <row r="263" spans="11:11" s="334" customFormat="1" ht="14.25">
      <c r="K263" s="333"/>
    </row>
    <row r="264" spans="11:11" s="334" customFormat="1" ht="14.25">
      <c r="K264" s="333"/>
    </row>
    <row r="265" spans="11:11" s="334" customFormat="1" ht="14.25">
      <c r="K265" s="333"/>
    </row>
    <row r="266" spans="11:11" s="334" customFormat="1" ht="14.25">
      <c r="K266" s="333"/>
    </row>
    <row r="267" spans="11:11" s="334" customFormat="1" ht="14.25">
      <c r="K267" s="333"/>
    </row>
    <row r="268" spans="11:11" s="334" customFormat="1" ht="14.25">
      <c r="K268" s="333"/>
    </row>
    <row r="269" spans="11:11" s="334" customFormat="1" ht="14.25">
      <c r="K269" s="333"/>
    </row>
    <row r="270" spans="11:11" s="334" customFormat="1" ht="14.25">
      <c r="K270" s="333"/>
    </row>
    <row r="271" spans="11:11" s="334" customFormat="1" ht="14.25">
      <c r="K271" s="333"/>
    </row>
    <row r="272" spans="11:11" s="334" customFormat="1" ht="14.25">
      <c r="K272" s="333"/>
    </row>
    <row r="273" spans="11:11" s="334" customFormat="1" ht="14.25">
      <c r="K273" s="333"/>
    </row>
    <row r="274" spans="11:11" s="334" customFormat="1" ht="14.25">
      <c r="K274" s="333"/>
    </row>
    <row r="275" spans="11:11" s="334" customFormat="1" ht="14.25">
      <c r="K275" s="333"/>
    </row>
    <row r="276" spans="11:11" s="334" customFormat="1" ht="14.25">
      <c r="K276" s="333"/>
    </row>
    <row r="277" spans="11:11" s="334" customFormat="1" ht="14.25">
      <c r="K277" s="333"/>
    </row>
    <row r="278" spans="11:11" s="334" customFormat="1" ht="14.25">
      <c r="K278" s="333"/>
    </row>
    <row r="279" spans="11:11" s="334" customFormat="1" ht="14.25">
      <c r="K279" s="333"/>
    </row>
    <row r="280" spans="11:11" s="334" customFormat="1" ht="14.25">
      <c r="K280" s="333"/>
    </row>
    <row r="281" spans="11:11" s="334" customFormat="1" ht="14.25">
      <c r="K281" s="333"/>
    </row>
    <row r="282" spans="11:11" s="334" customFormat="1" ht="14.25">
      <c r="K282" s="333"/>
    </row>
    <row r="283" spans="11:11" s="334" customFormat="1" ht="14.25">
      <c r="K283" s="333"/>
    </row>
    <row r="284" spans="11:11" s="334" customFormat="1" ht="14.25">
      <c r="K284" s="333"/>
    </row>
    <row r="285" spans="11:11" s="334" customFormat="1" ht="14.25">
      <c r="K285" s="333"/>
    </row>
    <row r="286" spans="11:11" s="334" customFormat="1" ht="14.25">
      <c r="K286" s="333"/>
    </row>
    <row r="287" spans="11:11" s="334" customFormat="1" ht="14.25">
      <c r="K287" s="333"/>
    </row>
    <row r="288" spans="11:11" s="334" customFormat="1" ht="14.25">
      <c r="K288" s="333"/>
    </row>
    <row r="289" spans="11:11" s="334" customFormat="1" ht="14.25">
      <c r="K289" s="333"/>
    </row>
    <row r="290" spans="11:11" s="334" customFormat="1" ht="14.25">
      <c r="K290" s="333"/>
    </row>
    <row r="291" spans="11:11" s="334" customFormat="1" ht="14.25">
      <c r="K291" s="333"/>
    </row>
    <row r="292" spans="11:11" s="334" customFormat="1" ht="14.25">
      <c r="K292" s="333"/>
    </row>
    <row r="293" spans="11:11" s="334" customFormat="1" ht="14.25">
      <c r="K293" s="333"/>
    </row>
    <row r="294" spans="11:11" s="334" customFormat="1" ht="14.25">
      <c r="K294" s="333"/>
    </row>
    <row r="295" spans="11:11" s="334" customFormat="1" ht="14.25">
      <c r="K295" s="333"/>
    </row>
    <row r="296" spans="11:11" s="334" customFormat="1" ht="14.25">
      <c r="K296" s="333"/>
    </row>
    <row r="297" spans="11:11" s="334" customFormat="1" ht="14.25">
      <c r="K297" s="333"/>
    </row>
    <row r="298" spans="11:11" s="334" customFormat="1" ht="14.25">
      <c r="K298" s="333"/>
    </row>
    <row r="299" spans="11:11" s="334" customFormat="1" ht="14.25">
      <c r="K299" s="333"/>
    </row>
    <row r="300" spans="11:11" s="334" customFormat="1" ht="14.25">
      <c r="K300" s="333"/>
    </row>
    <row r="301" spans="11:11" s="334" customFormat="1" ht="14.25">
      <c r="K301" s="333"/>
    </row>
    <row r="302" spans="11:11" s="334" customFormat="1" ht="14.25">
      <c r="K302" s="333"/>
    </row>
    <row r="303" spans="11:11" s="334" customFormat="1" ht="14.25">
      <c r="K303" s="333"/>
    </row>
    <row r="304" spans="11:11" s="334" customFormat="1" ht="14.25">
      <c r="K304" s="333"/>
    </row>
    <row r="305" spans="11:11" s="334" customFormat="1" ht="14.25">
      <c r="K305" s="333"/>
    </row>
    <row r="306" spans="11:11" s="334" customFormat="1" ht="14.25">
      <c r="K306" s="333"/>
    </row>
    <row r="307" spans="11:11" s="334" customFormat="1" ht="14.25">
      <c r="K307" s="333"/>
    </row>
    <row r="308" spans="11:11" s="334" customFormat="1" ht="14.25">
      <c r="K308" s="333"/>
    </row>
    <row r="309" spans="11:11" s="334" customFormat="1" ht="14.25">
      <c r="K309" s="333"/>
    </row>
    <row r="310" spans="11:11" s="334" customFormat="1" ht="14.25">
      <c r="K310" s="333"/>
    </row>
    <row r="311" spans="11:11" s="334" customFormat="1" ht="14.25">
      <c r="K311" s="333"/>
    </row>
    <row r="312" spans="11:11" s="334" customFormat="1" ht="14.25">
      <c r="K312" s="333"/>
    </row>
    <row r="313" spans="11:11" s="334" customFormat="1" ht="14.25">
      <c r="K313" s="333"/>
    </row>
    <row r="314" spans="11:11" s="334" customFormat="1" ht="14.25">
      <c r="K314" s="333"/>
    </row>
    <row r="315" spans="11:11" s="334" customFormat="1" ht="14.25">
      <c r="K315" s="333"/>
    </row>
    <row r="316" spans="11:11" s="334" customFormat="1" ht="14.25">
      <c r="K316" s="333"/>
    </row>
    <row r="317" spans="11:11" s="334" customFormat="1" ht="14.25">
      <c r="K317" s="333"/>
    </row>
    <row r="318" spans="11:11" s="334" customFormat="1" ht="14.25">
      <c r="K318" s="333"/>
    </row>
    <row r="319" spans="11:11" s="334" customFormat="1" ht="14.25">
      <c r="K319" s="333"/>
    </row>
    <row r="320" spans="11:11" s="334" customFormat="1" ht="14.25">
      <c r="K320" s="333"/>
    </row>
    <row r="321" spans="11:11" s="334" customFormat="1" ht="14.25">
      <c r="K321" s="333"/>
    </row>
    <row r="322" spans="11:11" s="334" customFormat="1" ht="14.25">
      <c r="K322" s="333"/>
    </row>
    <row r="323" spans="11:11" s="334" customFormat="1" ht="14.25">
      <c r="K323" s="333"/>
    </row>
    <row r="324" spans="11:11" s="334" customFormat="1" ht="14.25">
      <c r="K324" s="333"/>
    </row>
    <row r="325" spans="11:11" s="334" customFormat="1" ht="14.25">
      <c r="K325" s="333"/>
    </row>
    <row r="326" spans="11:11" s="334" customFormat="1" ht="14.25">
      <c r="K326" s="333"/>
    </row>
    <row r="327" spans="11:11" s="334" customFormat="1" ht="14.25">
      <c r="K327" s="333"/>
    </row>
    <row r="328" spans="11:11" s="334" customFormat="1" ht="14.25">
      <c r="K328" s="333"/>
    </row>
    <row r="329" spans="11:11" s="334" customFormat="1" ht="14.25">
      <c r="K329" s="333"/>
    </row>
    <row r="330" spans="11:11" s="334" customFormat="1" ht="14.25">
      <c r="K330" s="333"/>
    </row>
    <row r="331" spans="11:11" s="334" customFormat="1" ht="14.25">
      <c r="K331" s="333"/>
    </row>
    <row r="332" spans="11:11" s="334" customFormat="1" ht="14.25">
      <c r="K332" s="333"/>
    </row>
    <row r="333" spans="11:11" s="334" customFormat="1" ht="14.25">
      <c r="K333" s="333"/>
    </row>
    <row r="334" spans="11:11" s="334" customFormat="1" ht="14.25">
      <c r="K334" s="333"/>
    </row>
    <row r="335" spans="11:11" s="334" customFormat="1" ht="14.25">
      <c r="K335" s="333"/>
    </row>
    <row r="336" spans="11:11" s="334" customFormat="1" ht="14.25">
      <c r="K336" s="333"/>
    </row>
    <row r="337" spans="11:11" s="334" customFormat="1" ht="14.25">
      <c r="K337" s="333"/>
    </row>
    <row r="338" spans="11:11" s="334" customFormat="1" ht="14.25">
      <c r="K338" s="333"/>
    </row>
    <row r="339" spans="11:11" s="334" customFormat="1" ht="14.25">
      <c r="K339" s="333"/>
    </row>
    <row r="340" spans="11:11" s="334" customFormat="1" ht="14.25">
      <c r="K340" s="333"/>
    </row>
    <row r="341" spans="11:11" s="334" customFormat="1" ht="14.25">
      <c r="K341" s="333"/>
    </row>
    <row r="342" spans="11:11" s="334" customFormat="1" ht="14.25">
      <c r="K342" s="333"/>
    </row>
    <row r="343" spans="11:11" s="334" customFormat="1" ht="14.25">
      <c r="K343" s="333"/>
    </row>
    <row r="344" spans="11:11" s="334" customFormat="1" ht="14.25">
      <c r="K344" s="333"/>
    </row>
    <row r="345" spans="11:11" s="334" customFormat="1" ht="14.25">
      <c r="K345" s="333"/>
    </row>
    <row r="346" spans="11:11" s="334" customFormat="1" ht="14.25">
      <c r="K346" s="333"/>
    </row>
    <row r="347" spans="11:11" s="334" customFormat="1" ht="14.25">
      <c r="K347" s="333"/>
    </row>
    <row r="348" spans="11:11" s="334" customFormat="1" ht="14.25">
      <c r="K348" s="333"/>
    </row>
    <row r="349" spans="11:11" s="334" customFormat="1" ht="14.25">
      <c r="K349" s="333"/>
    </row>
    <row r="350" spans="11:11" s="334" customFormat="1" ht="14.25">
      <c r="K350" s="333"/>
    </row>
    <row r="351" spans="11:11" s="334" customFormat="1" ht="14.25">
      <c r="K351" s="333"/>
    </row>
    <row r="352" spans="11:11" s="334" customFormat="1" ht="14.25">
      <c r="K352" s="333"/>
    </row>
    <row r="353" spans="11:11" s="334" customFormat="1" ht="14.25">
      <c r="K353" s="333"/>
    </row>
    <row r="354" spans="11:11" s="334" customFormat="1" ht="14.25">
      <c r="K354" s="333"/>
    </row>
    <row r="355" spans="11:11" s="334" customFormat="1" ht="14.25">
      <c r="K355" s="333"/>
    </row>
    <row r="356" spans="11:11" s="334" customFormat="1" ht="14.25">
      <c r="K356" s="333"/>
    </row>
    <row r="357" spans="11:11" s="334" customFormat="1" ht="14.25">
      <c r="K357" s="333"/>
    </row>
    <row r="358" spans="11:11" s="334" customFormat="1" ht="14.25">
      <c r="K358" s="333"/>
    </row>
    <row r="359" spans="11:11" s="334" customFormat="1" ht="14.25">
      <c r="K359" s="333"/>
    </row>
    <row r="360" spans="11:11" s="334" customFormat="1" ht="14.25">
      <c r="K360" s="333"/>
    </row>
    <row r="361" spans="11:11" s="334" customFormat="1" ht="14.25">
      <c r="K361" s="333"/>
    </row>
    <row r="362" spans="11:11" s="334" customFormat="1" ht="14.25">
      <c r="K362" s="333"/>
    </row>
    <row r="363" spans="11:11" s="334" customFormat="1" ht="14.25">
      <c r="K363" s="333"/>
    </row>
    <row r="364" spans="11:11" s="334" customFormat="1" ht="14.25">
      <c r="K364" s="333"/>
    </row>
    <row r="365" spans="11:11" s="334" customFormat="1" ht="14.25">
      <c r="K365" s="333"/>
    </row>
    <row r="366" spans="11:11" s="334" customFormat="1" ht="14.25">
      <c r="K366" s="333"/>
    </row>
    <row r="367" spans="11:11" s="334" customFormat="1" ht="14.25">
      <c r="K367" s="333"/>
    </row>
    <row r="368" spans="11:11" s="334" customFormat="1" ht="14.25">
      <c r="K368" s="333"/>
    </row>
    <row r="369" spans="11:11" s="334" customFormat="1" ht="14.25">
      <c r="K369" s="333"/>
    </row>
    <row r="370" spans="11:11" s="334" customFormat="1" ht="14.25">
      <c r="K370" s="333"/>
    </row>
    <row r="371" spans="11:11" s="334" customFormat="1" ht="14.25">
      <c r="K371" s="333"/>
    </row>
    <row r="372" spans="11:11" s="334" customFormat="1" ht="14.25">
      <c r="K372" s="333"/>
    </row>
    <row r="373" spans="11:11" s="334" customFormat="1" ht="14.25">
      <c r="K373" s="333"/>
    </row>
    <row r="374" spans="11:11" s="334" customFormat="1" ht="14.25">
      <c r="K374" s="333"/>
    </row>
    <row r="375" spans="11:11" s="334" customFormat="1" ht="14.25">
      <c r="K375" s="333"/>
    </row>
    <row r="376" spans="11:11" s="334" customFormat="1" ht="14.25">
      <c r="K376" s="333"/>
    </row>
    <row r="377" spans="11:11" s="334" customFormat="1" ht="14.25">
      <c r="K377" s="333"/>
    </row>
    <row r="378" spans="11:11" s="334" customFormat="1" ht="14.25">
      <c r="K378" s="333"/>
    </row>
    <row r="379" spans="11:11" s="334" customFormat="1" ht="14.25">
      <c r="K379" s="333"/>
    </row>
    <row r="380" spans="11:11" s="334" customFormat="1" ht="14.25">
      <c r="K380" s="333"/>
    </row>
    <row r="381" spans="11:11" s="334" customFormat="1" ht="14.25">
      <c r="K381" s="333"/>
    </row>
    <row r="382" spans="11:11" s="334" customFormat="1" ht="14.25">
      <c r="K382" s="333"/>
    </row>
    <row r="383" spans="11:11" s="334" customFormat="1" ht="14.25">
      <c r="K383" s="333"/>
    </row>
    <row r="384" spans="11:11" s="334" customFormat="1" ht="14.25">
      <c r="K384" s="333"/>
    </row>
    <row r="385" spans="11:11" s="334" customFormat="1" ht="14.25">
      <c r="K385" s="333"/>
    </row>
    <row r="386" spans="11:11" s="334" customFormat="1" ht="14.25">
      <c r="K386" s="333"/>
    </row>
    <row r="387" spans="11:11" s="334" customFormat="1" ht="14.25">
      <c r="K387" s="333"/>
    </row>
    <row r="388" spans="11:11" s="334" customFormat="1" ht="14.25">
      <c r="K388" s="333"/>
    </row>
    <row r="389" spans="11:11" s="334" customFormat="1" ht="14.25">
      <c r="K389" s="333"/>
    </row>
    <row r="390" spans="11:11" s="334" customFormat="1" ht="14.25">
      <c r="K390" s="333"/>
    </row>
    <row r="391" spans="11:11" s="334" customFormat="1" ht="14.25">
      <c r="K391" s="333"/>
    </row>
    <row r="392" spans="11:11" s="334" customFormat="1" ht="14.25">
      <c r="K392" s="333"/>
    </row>
    <row r="393" spans="11:11" s="334" customFormat="1" ht="14.25">
      <c r="K393" s="333"/>
    </row>
    <row r="394" spans="11:11" s="334" customFormat="1" ht="14.25">
      <c r="K394" s="333"/>
    </row>
    <row r="395" spans="11:11" s="334" customFormat="1" ht="14.25">
      <c r="K395" s="333"/>
    </row>
    <row r="396" spans="11:11" s="334" customFormat="1" ht="14.25">
      <c r="K396" s="333"/>
    </row>
    <row r="397" spans="11:11" s="334" customFormat="1" ht="14.25">
      <c r="K397" s="333"/>
    </row>
    <row r="398" spans="11:11" s="334" customFormat="1" ht="14.25">
      <c r="K398" s="333"/>
    </row>
    <row r="399" spans="11:11" s="334" customFormat="1" ht="14.25">
      <c r="K399" s="333"/>
    </row>
    <row r="400" spans="11:11" s="334" customFormat="1" ht="14.25">
      <c r="K400" s="333"/>
    </row>
    <row r="401" spans="11:11" s="334" customFormat="1" ht="14.25">
      <c r="K401" s="333"/>
    </row>
    <row r="402" spans="11:11" s="334" customFormat="1" ht="14.25">
      <c r="K402" s="333"/>
    </row>
    <row r="403" spans="11:11" s="334" customFormat="1" ht="14.25">
      <c r="K403" s="333"/>
    </row>
    <row r="404" spans="11:11" s="334" customFormat="1" ht="14.25">
      <c r="K404" s="333"/>
    </row>
    <row r="405" spans="11:11" s="334" customFormat="1" ht="14.25">
      <c r="K405" s="333"/>
    </row>
    <row r="406" spans="11:11" s="334" customFormat="1" ht="14.25">
      <c r="K406" s="333"/>
    </row>
    <row r="407" spans="11:11" s="334" customFormat="1" ht="14.25">
      <c r="K407" s="333"/>
    </row>
    <row r="408" spans="11:11" s="334" customFormat="1" ht="14.25">
      <c r="K408" s="333"/>
    </row>
    <row r="409" spans="11:11" s="334" customFormat="1" ht="14.25">
      <c r="K409" s="333"/>
    </row>
    <row r="410" spans="11:11" s="334" customFormat="1" ht="14.25">
      <c r="K410" s="333"/>
    </row>
    <row r="411" spans="11:11" s="334" customFormat="1" ht="14.25">
      <c r="K411" s="333"/>
    </row>
    <row r="412" spans="11:11" s="334" customFormat="1" ht="14.25">
      <c r="K412" s="333"/>
    </row>
    <row r="413" spans="11:11" s="334" customFormat="1" ht="14.25">
      <c r="K413" s="333"/>
    </row>
    <row r="414" spans="11:11" s="334" customFormat="1" ht="14.25">
      <c r="K414" s="333"/>
    </row>
    <row r="415" spans="11:11" s="334" customFormat="1" ht="14.25">
      <c r="K415" s="333"/>
    </row>
    <row r="416" spans="11:11" s="334" customFormat="1" ht="14.25">
      <c r="K416" s="333"/>
    </row>
    <row r="417" spans="11:11" s="334" customFormat="1" ht="14.25">
      <c r="K417" s="333"/>
    </row>
    <row r="418" spans="11:11" s="334" customFormat="1" ht="14.25">
      <c r="K418" s="333"/>
    </row>
    <row r="419" spans="11:11" s="334" customFormat="1" ht="14.25">
      <c r="K419" s="333"/>
    </row>
    <row r="420" spans="11:11" s="334" customFormat="1" ht="14.25">
      <c r="K420" s="333"/>
    </row>
    <row r="421" spans="11:11" s="334" customFormat="1" ht="14.25">
      <c r="K421" s="333"/>
    </row>
    <row r="422" spans="11:11" s="334" customFormat="1" ht="14.25">
      <c r="K422" s="333"/>
    </row>
    <row r="423" spans="11:11" s="334" customFormat="1" ht="14.25">
      <c r="K423" s="333"/>
    </row>
    <row r="424" spans="11:11" s="334" customFormat="1" ht="14.25">
      <c r="K424" s="333"/>
    </row>
    <row r="425" spans="11:11" s="334" customFormat="1" ht="14.25">
      <c r="K425" s="333"/>
    </row>
    <row r="426" spans="11:11" s="334" customFormat="1" ht="14.25">
      <c r="K426" s="333"/>
    </row>
    <row r="427" spans="11:11" s="334" customFormat="1" ht="14.25">
      <c r="K427" s="333"/>
    </row>
    <row r="428" spans="11:11" s="334" customFormat="1" ht="14.25">
      <c r="K428" s="333"/>
    </row>
    <row r="429" spans="11:11" s="334" customFormat="1" ht="14.25">
      <c r="K429" s="333"/>
    </row>
    <row r="430" spans="11:11" s="334" customFormat="1" ht="14.25">
      <c r="K430" s="333"/>
    </row>
    <row r="431" spans="11:11" s="334" customFormat="1" ht="14.25">
      <c r="K431" s="333"/>
    </row>
    <row r="432" spans="11:11" s="334" customFormat="1" ht="14.25">
      <c r="K432" s="333"/>
    </row>
    <row r="433" spans="11:11" s="334" customFormat="1" ht="14.25">
      <c r="K433" s="333"/>
    </row>
    <row r="434" spans="11:11" s="334" customFormat="1" ht="14.25">
      <c r="K434" s="333"/>
    </row>
    <row r="435" spans="11:11" s="334" customFormat="1" ht="14.25">
      <c r="K435" s="333"/>
    </row>
    <row r="436" spans="11:11" s="334" customFormat="1" ht="14.25">
      <c r="K436" s="333"/>
    </row>
    <row r="437" spans="11:11" s="334" customFormat="1" ht="14.25">
      <c r="K437" s="333"/>
    </row>
    <row r="438" spans="11:11" s="334" customFormat="1" ht="14.25">
      <c r="K438" s="333"/>
    </row>
    <row r="439" spans="11:11" s="334" customFormat="1" ht="14.25">
      <c r="K439" s="333"/>
    </row>
    <row r="440" spans="11:11" s="334" customFormat="1" ht="14.25">
      <c r="K440" s="333"/>
    </row>
    <row r="441" spans="11:11" s="334" customFormat="1" ht="14.25">
      <c r="K441" s="333"/>
    </row>
    <row r="442" spans="11:11" s="334" customFormat="1" ht="14.25">
      <c r="K442" s="333"/>
    </row>
    <row r="443" spans="11:11" s="334" customFormat="1" ht="14.25">
      <c r="K443" s="333"/>
    </row>
    <row r="444" spans="11:11" s="334" customFormat="1" ht="14.25">
      <c r="K444" s="333"/>
    </row>
    <row r="445" spans="11:11" s="334" customFormat="1" ht="14.25">
      <c r="K445" s="333"/>
    </row>
    <row r="446" spans="11:11" s="334" customFormat="1" ht="14.25">
      <c r="K446" s="333"/>
    </row>
    <row r="447" spans="11:11" s="334" customFormat="1" ht="14.25">
      <c r="K447" s="333"/>
    </row>
    <row r="448" spans="11:11" s="334" customFormat="1" ht="14.25">
      <c r="K448" s="333"/>
    </row>
    <row r="449" spans="11:11" s="334" customFormat="1" ht="14.25">
      <c r="K449" s="333"/>
    </row>
    <row r="450" spans="11:11" s="334" customFormat="1" ht="14.25">
      <c r="K450" s="333"/>
    </row>
    <row r="451" spans="11:11" s="334" customFormat="1" ht="14.25">
      <c r="K451" s="333"/>
    </row>
    <row r="452" spans="11:11" s="334" customFormat="1" ht="14.25">
      <c r="K452" s="333"/>
    </row>
    <row r="453" spans="11:11" s="334" customFormat="1" ht="14.25">
      <c r="K453" s="333"/>
    </row>
    <row r="454" spans="11:11" s="334" customFormat="1" ht="14.25">
      <c r="K454" s="333"/>
    </row>
    <row r="455" spans="11:11" s="334" customFormat="1" ht="14.25">
      <c r="K455" s="333"/>
    </row>
    <row r="456" spans="11:11" s="334" customFormat="1" ht="14.25">
      <c r="K456" s="333"/>
    </row>
    <row r="457" spans="11:11" s="334" customFormat="1" ht="14.25">
      <c r="K457" s="333"/>
    </row>
    <row r="458" spans="11:11" s="334" customFormat="1" ht="14.25">
      <c r="K458" s="333"/>
    </row>
    <row r="459" spans="11:11" s="334" customFormat="1" ht="14.25">
      <c r="K459" s="333"/>
    </row>
    <row r="460" spans="11:11" s="334" customFormat="1" ht="14.25">
      <c r="K460" s="333"/>
    </row>
    <row r="461" spans="11:11" s="334" customFormat="1" ht="14.25">
      <c r="K461" s="333"/>
    </row>
    <row r="462" spans="11:11" s="334" customFormat="1" ht="14.25">
      <c r="K462" s="333"/>
    </row>
    <row r="463" spans="11:11" s="334" customFormat="1" ht="14.25">
      <c r="K463" s="333"/>
    </row>
    <row r="464" spans="11:11" s="334" customFormat="1" ht="14.25">
      <c r="K464" s="333"/>
    </row>
    <row r="465" spans="11:11" s="334" customFormat="1" ht="14.25">
      <c r="K465" s="333"/>
    </row>
    <row r="466" spans="11:11" s="334" customFormat="1" ht="14.25">
      <c r="K466" s="333"/>
    </row>
    <row r="467" spans="11:11" s="334" customFormat="1" ht="14.25">
      <c r="K467" s="333"/>
    </row>
    <row r="468" spans="11:11" s="334" customFormat="1" ht="14.25">
      <c r="K468" s="333"/>
    </row>
    <row r="469" spans="11:11" s="334" customFormat="1" ht="14.25">
      <c r="K469" s="333"/>
    </row>
    <row r="470" spans="11:11" s="334" customFormat="1" ht="14.25">
      <c r="K470" s="333"/>
    </row>
    <row r="471" spans="11:11" s="334" customFormat="1" ht="14.25">
      <c r="K471" s="333"/>
    </row>
    <row r="472" spans="11:11" s="334" customFormat="1" ht="14.25">
      <c r="K472" s="333"/>
    </row>
    <row r="473" spans="11:11" s="334" customFormat="1" ht="14.25">
      <c r="K473" s="333"/>
    </row>
    <row r="474" spans="11:11" s="334" customFormat="1" ht="14.25">
      <c r="K474" s="333"/>
    </row>
    <row r="475" spans="11:11" s="334" customFormat="1" ht="14.25">
      <c r="K475" s="333"/>
    </row>
    <row r="476" spans="11:11" s="334" customFormat="1" ht="14.25">
      <c r="K476" s="333"/>
    </row>
    <row r="477" spans="11:11" s="334" customFormat="1" ht="14.25">
      <c r="K477" s="333"/>
    </row>
    <row r="478" spans="11:11" s="334" customFormat="1" ht="14.25">
      <c r="K478" s="333"/>
    </row>
    <row r="479" spans="11:11" s="334" customFormat="1" ht="14.25">
      <c r="K479" s="333"/>
    </row>
    <row r="480" spans="11:11" s="334" customFormat="1" ht="14.25">
      <c r="K480" s="333"/>
    </row>
    <row r="481" spans="11:11" s="334" customFormat="1" ht="14.25">
      <c r="K481" s="333"/>
    </row>
    <row r="482" spans="11:11" s="334" customFormat="1" ht="14.25">
      <c r="K482" s="333"/>
    </row>
    <row r="483" spans="11:11" s="334" customFormat="1" ht="14.25">
      <c r="K483" s="333"/>
    </row>
    <row r="484" spans="11:11" s="334" customFormat="1" ht="14.25">
      <c r="K484" s="333"/>
    </row>
    <row r="485" spans="11:11" s="334" customFormat="1" ht="14.25">
      <c r="K485" s="333"/>
    </row>
    <row r="486" spans="11:11" s="334" customFormat="1" ht="14.25">
      <c r="K486" s="333"/>
    </row>
    <row r="487" spans="11:11" s="334" customFormat="1" ht="14.25">
      <c r="K487" s="333"/>
    </row>
    <row r="488" spans="11:11" s="334" customFormat="1" ht="14.25">
      <c r="K488" s="333"/>
    </row>
    <row r="489" spans="11:11" s="334" customFormat="1" ht="14.25">
      <c r="K489" s="333"/>
    </row>
    <row r="490" spans="11:11" s="334" customFormat="1" ht="14.25">
      <c r="K490" s="333"/>
    </row>
    <row r="491" spans="11:11" s="334" customFormat="1" ht="14.25">
      <c r="K491" s="333"/>
    </row>
    <row r="492" spans="11:11" s="334" customFormat="1" ht="14.25">
      <c r="K492" s="333"/>
    </row>
    <row r="493" spans="11:11" s="334" customFormat="1" ht="14.25">
      <c r="K493" s="333"/>
    </row>
    <row r="494" spans="11:11" s="334" customFormat="1" ht="14.25">
      <c r="K494" s="333"/>
    </row>
    <row r="495" spans="11:11" s="334" customFormat="1" ht="14.25">
      <c r="K495" s="333"/>
    </row>
    <row r="496" spans="11:11" s="334" customFormat="1" ht="14.25">
      <c r="K496" s="333"/>
    </row>
    <row r="497" spans="11:11" s="334" customFormat="1" ht="14.25">
      <c r="K497" s="333"/>
    </row>
    <row r="498" spans="11:11" s="334" customFormat="1" ht="14.25">
      <c r="K498" s="333"/>
    </row>
    <row r="499" spans="11:11" s="334" customFormat="1" ht="14.25">
      <c r="K499" s="333"/>
    </row>
    <row r="500" spans="11:11" s="334" customFormat="1" ht="14.25">
      <c r="K500" s="333"/>
    </row>
    <row r="501" spans="11:11" s="334" customFormat="1" ht="14.25">
      <c r="K501" s="333"/>
    </row>
    <row r="502" spans="11:11" s="334" customFormat="1" ht="14.25">
      <c r="K502" s="333"/>
    </row>
    <row r="503" spans="11:11" s="334" customFormat="1" ht="14.25">
      <c r="K503" s="333"/>
    </row>
    <row r="504" spans="11:11" s="334" customFormat="1" ht="14.25">
      <c r="K504" s="333"/>
    </row>
    <row r="505" spans="11:11" s="334" customFormat="1" ht="14.25">
      <c r="K505" s="333"/>
    </row>
    <row r="506" spans="11:11" s="334" customFormat="1" ht="14.25">
      <c r="K506" s="333"/>
    </row>
    <row r="507" spans="11:11" s="334" customFormat="1" ht="14.25">
      <c r="K507" s="333"/>
    </row>
    <row r="508" spans="11:11" s="334" customFormat="1" ht="14.25">
      <c r="K508" s="333"/>
    </row>
    <row r="509" spans="11:11" s="334" customFormat="1" ht="14.25">
      <c r="K509" s="333"/>
    </row>
    <row r="510" spans="11:11" s="334" customFormat="1" ht="14.25">
      <c r="K510" s="333"/>
    </row>
    <row r="511" spans="11:11" s="334" customFormat="1" ht="14.25">
      <c r="K511" s="333"/>
    </row>
    <row r="512" spans="11:11" s="334" customFormat="1" ht="14.25">
      <c r="K512" s="333"/>
    </row>
    <row r="513" spans="11:11" s="334" customFormat="1" ht="14.25">
      <c r="K513" s="333"/>
    </row>
    <row r="514" spans="11:11" s="334" customFormat="1" ht="14.25">
      <c r="K514" s="333"/>
    </row>
    <row r="515" spans="11:11" s="334" customFormat="1" ht="14.25">
      <c r="K515" s="333"/>
    </row>
    <row r="516" spans="11:11" s="334" customFormat="1" ht="14.25">
      <c r="K516" s="333"/>
    </row>
    <row r="517" spans="11:11" s="334" customFormat="1" ht="14.25">
      <c r="K517" s="333"/>
    </row>
    <row r="518" spans="11:11" s="334" customFormat="1" ht="14.25">
      <c r="K518" s="333"/>
    </row>
    <row r="519" spans="11:11" s="334" customFormat="1" ht="14.25">
      <c r="K519" s="333"/>
    </row>
    <row r="520" spans="11:11" s="334" customFormat="1" ht="14.25">
      <c r="K520" s="333"/>
    </row>
    <row r="521" spans="11:11" s="334" customFormat="1" ht="14.25">
      <c r="K521" s="333"/>
    </row>
    <row r="522" spans="11:11" s="334" customFormat="1" ht="14.25">
      <c r="K522" s="333"/>
    </row>
    <row r="523" spans="11:11" s="334" customFormat="1" ht="14.25">
      <c r="K523" s="333"/>
    </row>
    <row r="524" spans="11:11" s="334" customFormat="1" ht="14.25">
      <c r="K524" s="333"/>
    </row>
    <row r="525" spans="11:11" s="334" customFormat="1" ht="14.25">
      <c r="K525" s="333"/>
    </row>
    <row r="526" spans="11:11" s="334" customFormat="1" ht="14.25">
      <c r="K526" s="333"/>
    </row>
    <row r="527" spans="11:11" s="334" customFormat="1" ht="14.25">
      <c r="K527" s="333"/>
    </row>
    <row r="528" spans="11:11" s="334" customFormat="1" ht="14.25">
      <c r="K528" s="333"/>
    </row>
    <row r="529" spans="11:11" s="334" customFormat="1" ht="14.25">
      <c r="K529" s="333"/>
    </row>
    <row r="530" spans="11:11" s="334" customFormat="1" ht="14.25">
      <c r="K530" s="333"/>
    </row>
    <row r="531" spans="11:11" s="334" customFormat="1" ht="14.25">
      <c r="K531" s="333"/>
    </row>
    <row r="532" spans="11:11" s="334" customFormat="1" ht="14.25">
      <c r="K532" s="333"/>
    </row>
    <row r="533" spans="11:11" s="334" customFormat="1" ht="14.25">
      <c r="K533" s="333"/>
    </row>
    <row r="534" spans="11:11" s="334" customFormat="1" ht="14.25">
      <c r="K534" s="333"/>
    </row>
    <row r="535" spans="11:11" s="334" customFormat="1" ht="14.25">
      <c r="K535" s="333"/>
    </row>
    <row r="536" spans="11:11" s="334" customFormat="1" ht="14.25">
      <c r="K536" s="333"/>
    </row>
    <row r="537" spans="11:11" s="334" customFormat="1" ht="14.25">
      <c r="K537" s="333"/>
    </row>
    <row r="538" spans="11:11" s="334" customFormat="1" ht="14.25">
      <c r="K538" s="333"/>
    </row>
    <row r="539" spans="11:11" s="334" customFormat="1" ht="14.25">
      <c r="K539" s="333"/>
    </row>
    <row r="540" spans="11:11" s="334" customFormat="1" ht="14.25">
      <c r="K540" s="333"/>
    </row>
    <row r="541" spans="11:11" s="334" customFormat="1" ht="14.25">
      <c r="K541" s="333"/>
    </row>
    <row r="542" spans="11:11" s="334" customFormat="1" ht="14.25">
      <c r="K542" s="333"/>
    </row>
    <row r="543" spans="11:11" s="334" customFormat="1" ht="14.25">
      <c r="K543" s="333"/>
    </row>
    <row r="544" spans="11:11" s="334" customFormat="1" ht="14.25">
      <c r="K544" s="333"/>
    </row>
    <row r="545" spans="11:11" s="334" customFormat="1" ht="14.25">
      <c r="K545" s="333"/>
    </row>
    <row r="546" spans="11:11" s="334" customFormat="1" ht="14.25">
      <c r="K546" s="333"/>
    </row>
    <row r="547" spans="11:11" s="334" customFormat="1" ht="14.25">
      <c r="K547" s="333"/>
    </row>
    <row r="548" spans="11:11" s="334" customFormat="1" ht="14.25">
      <c r="K548" s="333"/>
    </row>
    <row r="549" spans="11:11" s="334" customFormat="1" ht="14.25">
      <c r="K549" s="333"/>
    </row>
    <row r="550" spans="11:11" s="334" customFormat="1" ht="14.25">
      <c r="K550" s="333"/>
    </row>
    <row r="551" spans="11:11" s="334" customFormat="1" ht="14.25">
      <c r="K551" s="333"/>
    </row>
    <row r="552" spans="11:11" s="334" customFormat="1" ht="14.25">
      <c r="K552" s="333"/>
    </row>
    <row r="553" spans="11:11" s="334" customFormat="1" ht="14.25">
      <c r="K553" s="333"/>
    </row>
    <row r="554" spans="11:11" s="334" customFormat="1" ht="14.25">
      <c r="K554" s="333"/>
    </row>
    <row r="555" spans="11:11" s="334" customFormat="1" ht="14.25">
      <c r="K555" s="333"/>
    </row>
    <row r="556" spans="11:11" s="334" customFormat="1" ht="14.25">
      <c r="K556" s="333"/>
    </row>
    <row r="557" spans="11:11" s="334" customFormat="1" ht="14.25">
      <c r="K557" s="333"/>
    </row>
    <row r="558" spans="11:11" s="334" customFormat="1" ht="14.25">
      <c r="K558" s="333"/>
    </row>
    <row r="559" spans="11:11" s="334" customFormat="1" ht="14.25">
      <c r="K559" s="333"/>
    </row>
    <row r="560" spans="11:11" s="334" customFormat="1" ht="14.25">
      <c r="K560" s="333"/>
    </row>
    <row r="561" spans="11:11" s="334" customFormat="1" ht="14.25">
      <c r="K561" s="333"/>
    </row>
    <row r="562" spans="11:11" s="334" customFormat="1" ht="14.25">
      <c r="K562" s="333"/>
    </row>
    <row r="563" spans="11:11" s="334" customFormat="1" ht="14.25">
      <c r="K563" s="333"/>
    </row>
    <row r="564" spans="11:11" s="334" customFormat="1" ht="14.25">
      <c r="K564" s="333"/>
    </row>
    <row r="565" spans="11:11" s="334" customFormat="1" ht="14.25">
      <c r="K565" s="333"/>
    </row>
    <row r="566" spans="11:11" s="334" customFormat="1" ht="14.25">
      <c r="K566" s="333"/>
    </row>
    <row r="567" spans="11:11" s="334" customFormat="1" ht="14.25">
      <c r="K567" s="333"/>
    </row>
    <row r="568" spans="11:11" s="334" customFormat="1" ht="14.25">
      <c r="K568" s="333"/>
    </row>
    <row r="569" spans="11:11" s="334" customFormat="1" ht="14.25">
      <c r="K569" s="333"/>
    </row>
    <row r="570" spans="11:11" s="334" customFormat="1" ht="14.25">
      <c r="K570" s="333"/>
    </row>
    <row r="571" spans="11:11" s="334" customFormat="1" ht="14.25">
      <c r="K571" s="333"/>
    </row>
    <row r="572" spans="11:11" s="334" customFormat="1" ht="14.25">
      <c r="K572" s="333"/>
    </row>
    <row r="573" spans="11:11" s="334" customFormat="1" ht="14.25">
      <c r="K573" s="333"/>
    </row>
    <row r="574" spans="11:11" s="334" customFormat="1" ht="14.25">
      <c r="K574" s="333"/>
    </row>
    <row r="575" spans="11:11" s="334" customFormat="1" ht="14.25">
      <c r="K575" s="333"/>
    </row>
    <row r="576" spans="11:11" s="334" customFormat="1" ht="14.25">
      <c r="K576" s="333"/>
    </row>
    <row r="577" spans="11:11" s="334" customFormat="1" ht="14.25">
      <c r="K577" s="333"/>
    </row>
    <row r="578" spans="11:11" s="334" customFormat="1" ht="14.25">
      <c r="K578" s="333"/>
    </row>
    <row r="579" spans="11:11" s="334" customFormat="1" ht="14.25">
      <c r="K579" s="333"/>
    </row>
    <row r="580" spans="11:11" s="334" customFormat="1" ht="14.25">
      <c r="K580" s="333"/>
    </row>
    <row r="581" spans="11:11" s="334" customFormat="1" ht="14.25">
      <c r="K581" s="333"/>
    </row>
    <row r="582" spans="11:11" s="334" customFormat="1" ht="14.25">
      <c r="K582" s="333"/>
    </row>
    <row r="583" spans="11:11" s="334" customFormat="1" ht="14.25">
      <c r="K583" s="333"/>
    </row>
    <row r="584" spans="11:11" s="334" customFormat="1" ht="14.25">
      <c r="K584" s="333"/>
    </row>
    <row r="585" spans="11:11" s="334" customFormat="1" ht="14.25">
      <c r="K585" s="333"/>
    </row>
    <row r="586" spans="11:11" s="334" customFormat="1" ht="14.25">
      <c r="K586" s="333"/>
    </row>
    <row r="587" spans="11:11" s="334" customFormat="1" ht="14.25">
      <c r="K587" s="333"/>
    </row>
    <row r="588" spans="11:11" s="334" customFormat="1" ht="14.25">
      <c r="K588" s="333"/>
    </row>
    <row r="589" spans="11:11" s="334" customFormat="1" ht="14.25">
      <c r="K589" s="333"/>
    </row>
    <row r="590" spans="11:11" s="334" customFormat="1" ht="14.25">
      <c r="K590" s="333"/>
    </row>
    <row r="591" spans="11:11" s="334" customFormat="1" ht="14.25">
      <c r="K591" s="333"/>
    </row>
    <row r="592" spans="11:11" s="334" customFormat="1" ht="14.25">
      <c r="K592" s="333"/>
    </row>
    <row r="593" spans="11:11" s="334" customFormat="1" ht="14.25">
      <c r="K593" s="333"/>
    </row>
    <row r="594" spans="11:11" s="334" customFormat="1" ht="14.25">
      <c r="K594" s="333"/>
    </row>
    <row r="595" spans="11:11" s="334" customFormat="1" ht="14.25">
      <c r="K595" s="333"/>
    </row>
    <row r="596" spans="11:11" s="334" customFormat="1" ht="14.25">
      <c r="K596" s="333"/>
    </row>
    <row r="597" spans="11:11" s="334" customFormat="1" ht="14.25">
      <c r="K597" s="333"/>
    </row>
    <row r="598" spans="11:11" s="334" customFormat="1" ht="14.25">
      <c r="K598" s="333"/>
    </row>
    <row r="599" spans="11:11" s="334" customFormat="1" ht="14.25">
      <c r="K599" s="333"/>
    </row>
    <row r="600" spans="11:11" s="334" customFormat="1" ht="14.25">
      <c r="K600" s="333"/>
    </row>
    <row r="601" spans="11:11" s="334" customFormat="1" ht="14.25">
      <c r="K601" s="333"/>
    </row>
    <row r="602" spans="11:11" s="334" customFormat="1" ht="14.25">
      <c r="K602" s="333"/>
    </row>
    <row r="603" spans="11:11" s="334" customFormat="1" ht="14.25">
      <c r="K603" s="333"/>
    </row>
    <row r="604" spans="11:11" s="334" customFormat="1" ht="14.25">
      <c r="K604" s="333"/>
    </row>
    <row r="605" spans="11:11" s="334" customFormat="1" ht="14.25">
      <c r="K605" s="333"/>
    </row>
    <row r="606" spans="11:11" s="334" customFormat="1" ht="14.25">
      <c r="K606" s="333"/>
    </row>
    <row r="607" spans="11:11" s="334" customFormat="1" ht="14.25">
      <c r="K607" s="333"/>
    </row>
    <row r="608" spans="11:11" s="334" customFormat="1" ht="14.25">
      <c r="K608" s="333"/>
    </row>
    <row r="609" spans="11:11" s="334" customFormat="1" ht="14.25">
      <c r="K609" s="333"/>
    </row>
    <row r="610" spans="11:11" s="334" customFormat="1" ht="14.25">
      <c r="K610" s="333"/>
    </row>
    <row r="611" spans="11:11" s="334" customFormat="1" ht="14.25">
      <c r="K611" s="333"/>
    </row>
    <row r="612" spans="11:11" s="334" customFormat="1" ht="14.25">
      <c r="K612" s="333"/>
    </row>
    <row r="613" spans="11:11" s="334" customFormat="1" ht="14.25">
      <c r="K613" s="333"/>
    </row>
    <row r="614" spans="11:11" s="334" customFormat="1" ht="14.25">
      <c r="K614" s="333"/>
    </row>
    <row r="615" spans="11:11" s="334" customFormat="1" ht="14.25">
      <c r="K615" s="333"/>
    </row>
    <row r="616" spans="11:11" s="334" customFormat="1" ht="14.25">
      <c r="K616" s="333"/>
    </row>
    <row r="617" spans="11:11" s="334" customFormat="1" ht="14.25">
      <c r="K617" s="333"/>
    </row>
    <row r="618" spans="11:11" s="334" customFormat="1" ht="14.25">
      <c r="K618" s="333"/>
    </row>
    <row r="619" spans="11:11" s="334" customFormat="1" ht="14.25">
      <c r="K619" s="333"/>
    </row>
    <row r="620" spans="11:11" s="334" customFormat="1" ht="14.25">
      <c r="K620" s="333"/>
    </row>
    <row r="621" spans="11:11" s="334" customFormat="1" ht="14.25">
      <c r="K621" s="333"/>
    </row>
    <row r="622" spans="11:11" s="334" customFormat="1" ht="14.25">
      <c r="K622" s="333"/>
    </row>
    <row r="623" spans="11:11" s="334" customFormat="1" ht="14.25">
      <c r="K623" s="333"/>
    </row>
    <row r="624" spans="11:11" s="334" customFormat="1" ht="14.25">
      <c r="K624" s="333"/>
    </row>
    <row r="625" spans="11:11" s="334" customFormat="1" ht="14.25">
      <c r="K625" s="333"/>
    </row>
    <row r="626" spans="11:11" s="334" customFormat="1" ht="14.25">
      <c r="K626" s="333"/>
    </row>
    <row r="627" spans="11:11" s="334" customFormat="1" ht="14.25">
      <c r="K627" s="333"/>
    </row>
    <row r="628" spans="11:11" s="334" customFormat="1" ht="14.25">
      <c r="K628" s="333"/>
    </row>
    <row r="629" spans="11:11" s="334" customFormat="1" ht="14.25">
      <c r="K629" s="333"/>
    </row>
    <row r="630" spans="11:11" s="334" customFormat="1" ht="14.25">
      <c r="K630" s="333"/>
    </row>
    <row r="631" spans="11:11" s="334" customFormat="1" ht="14.25">
      <c r="K631" s="333"/>
    </row>
    <row r="632" spans="11:11" s="334" customFormat="1" ht="14.25">
      <c r="K632" s="333"/>
    </row>
    <row r="633" spans="11:11" s="334" customFormat="1" ht="14.25">
      <c r="K633" s="333"/>
    </row>
    <row r="634" spans="11:11" s="334" customFormat="1" ht="14.25">
      <c r="K634" s="333"/>
    </row>
    <row r="635" spans="11:11" s="334" customFormat="1" ht="14.25">
      <c r="K635" s="333"/>
    </row>
    <row r="636" spans="11:11" s="334" customFormat="1" ht="14.25">
      <c r="K636" s="333"/>
    </row>
    <row r="637" spans="11:11" s="334" customFormat="1" ht="14.25">
      <c r="K637" s="333"/>
    </row>
    <row r="638" spans="11:11" s="334" customFormat="1" ht="14.25">
      <c r="K638" s="333"/>
    </row>
    <row r="639" spans="11:11" s="334" customFormat="1" ht="14.25">
      <c r="K639" s="333"/>
    </row>
    <row r="640" spans="11:11" s="334" customFormat="1" ht="14.25">
      <c r="K640" s="333"/>
    </row>
    <row r="641" spans="11:11" s="334" customFormat="1" ht="14.25">
      <c r="K641" s="333"/>
    </row>
    <row r="642" spans="11:11" s="334" customFormat="1" ht="14.25">
      <c r="K642" s="333"/>
    </row>
    <row r="643" spans="11:11" s="334" customFormat="1" ht="14.25">
      <c r="K643" s="333"/>
    </row>
    <row r="644" spans="11:11" s="334" customFormat="1" ht="14.25">
      <c r="K644" s="333"/>
    </row>
    <row r="645" spans="11:11" s="334" customFormat="1" ht="14.25">
      <c r="K645" s="333"/>
    </row>
    <row r="646" spans="11:11" s="334" customFormat="1" ht="14.25">
      <c r="K646" s="333"/>
    </row>
    <row r="647" spans="11:11" s="334" customFormat="1" ht="14.25">
      <c r="K647" s="333"/>
    </row>
    <row r="648" spans="11:11" s="334" customFormat="1" ht="14.25">
      <c r="K648" s="333"/>
    </row>
    <row r="649" spans="11:11" s="334" customFormat="1" ht="14.25">
      <c r="K649" s="333"/>
    </row>
    <row r="650" spans="11:11" s="334" customFormat="1" ht="14.25">
      <c r="K650" s="333"/>
    </row>
    <row r="651" spans="11:11" s="334" customFormat="1" ht="14.25">
      <c r="K651" s="333"/>
    </row>
    <row r="652" spans="11:11" s="334" customFormat="1" ht="14.25">
      <c r="K652" s="333"/>
    </row>
    <row r="653" spans="11:11" s="334" customFormat="1" ht="14.25">
      <c r="K653" s="333"/>
    </row>
    <row r="654" spans="11:11" s="334" customFormat="1" ht="14.25">
      <c r="K654" s="333"/>
    </row>
    <row r="655" spans="11:11" s="334" customFormat="1" ht="14.25">
      <c r="K655" s="333"/>
    </row>
    <row r="656" spans="11:11" s="334" customFormat="1" ht="14.25">
      <c r="K656" s="333"/>
    </row>
    <row r="657" spans="11:11" s="334" customFormat="1" ht="14.25">
      <c r="K657" s="333"/>
    </row>
    <row r="658" spans="11:11" s="334" customFormat="1" ht="14.25">
      <c r="K658" s="333"/>
    </row>
    <row r="659" spans="11:11" s="334" customFormat="1" ht="14.25">
      <c r="K659" s="333"/>
    </row>
    <row r="660" spans="11:11" s="334" customFormat="1" ht="14.25">
      <c r="K660" s="333"/>
    </row>
    <row r="661" spans="11:11" s="334" customFormat="1" ht="14.25">
      <c r="K661" s="333"/>
    </row>
    <row r="662" spans="11:11" s="334" customFormat="1" ht="14.25">
      <c r="K662" s="333"/>
    </row>
    <row r="663" spans="11:11" s="334" customFormat="1" ht="14.25">
      <c r="K663" s="333"/>
    </row>
    <row r="664" spans="11:11" s="334" customFormat="1" ht="14.25">
      <c r="K664" s="333"/>
    </row>
    <row r="665" spans="11:11" s="334" customFormat="1" ht="14.25">
      <c r="K665" s="333"/>
    </row>
    <row r="666" spans="11:11" s="334" customFormat="1" ht="14.25">
      <c r="K666" s="333"/>
    </row>
    <row r="667" spans="11:11" s="334" customFormat="1" ht="14.25">
      <c r="K667" s="333"/>
    </row>
    <row r="668" spans="11:11" s="334" customFormat="1" ht="14.25">
      <c r="K668" s="333"/>
    </row>
    <row r="669" spans="11:11" s="334" customFormat="1" ht="14.25">
      <c r="K669" s="333"/>
    </row>
    <row r="670" spans="11:11" s="334" customFormat="1" ht="14.25">
      <c r="K670" s="333"/>
    </row>
    <row r="671" spans="11:11" s="334" customFormat="1" ht="14.25">
      <c r="K671" s="333"/>
    </row>
    <row r="672" spans="11:11" s="334" customFormat="1" ht="14.25">
      <c r="K672" s="333"/>
    </row>
    <row r="673" spans="11:11" s="334" customFormat="1" ht="14.25">
      <c r="K673" s="333"/>
    </row>
    <row r="674" spans="11:11" s="334" customFormat="1" ht="14.25">
      <c r="K674" s="333"/>
    </row>
    <row r="675" spans="11:11" s="334" customFormat="1" ht="14.25">
      <c r="K675" s="333"/>
    </row>
    <row r="676" spans="11:11" s="334" customFormat="1" ht="14.25">
      <c r="K676" s="333"/>
    </row>
    <row r="677" spans="11:11" s="334" customFormat="1" ht="14.25">
      <c r="K677" s="333"/>
    </row>
    <row r="678" spans="11:11" s="334" customFormat="1" ht="14.25">
      <c r="K678" s="333"/>
    </row>
    <row r="679" spans="11:11" s="334" customFormat="1" ht="14.25">
      <c r="K679" s="333"/>
    </row>
    <row r="680" spans="11:11" s="334" customFormat="1" ht="14.25">
      <c r="K680" s="333"/>
    </row>
    <row r="681" spans="11:11" s="334" customFormat="1" ht="14.25">
      <c r="K681" s="333"/>
    </row>
    <row r="682" spans="11:11" s="334" customFormat="1" ht="14.25">
      <c r="K682" s="333"/>
    </row>
    <row r="683" spans="11:11" s="334" customFormat="1" ht="14.25">
      <c r="K683" s="333"/>
    </row>
    <row r="684" spans="11:11" s="334" customFormat="1" ht="14.25">
      <c r="K684" s="333"/>
    </row>
    <row r="685" spans="11:11" s="334" customFormat="1" ht="14.25">
      <c r="K685" s="333"/>
    </row>
    <row r="686" spans="11:11" s="334" customFormat="1" ht="14.25">
      <c r="K686" s="333"/>
    </row>
    <row r="687" spans="11:11" s="334" customFormat="1" ht="14.25">
      <c r="K687" s="333"/>
    </row>
    <row r="688" spans="11:11" s="334" customFormat="1" ht="14.25">
      <c r="K688" s="333"/>
    </row>
    <row r="689" spans="11:11" s="334" customFormat="1" ht="14.25">
      <c r="K689" s="333"/>
    </row>
    <row r="690" spans="11:11" s="334" customFormat="1" ht="14.25">
      <c r="K690" s="333"/>
    </row>
    <row r="691" spans="11:11" s="334" customFormat="1" ht="14.25">
      <c r="K691" s="333"/>
    </row>
    <row r="692" spans="11:11" s="334" customFormat="1" ht="14.25">
      <c r="K692" s="333"/>
    </row>
    <row r="693" spans="11:11" s="334" customFormat="1" ht="14.25">
      <c r="K693" s="333"/>
    </row>
    <row r="694" spans="11:11" s="334" customFormat="1" ht="14.25">
      <c r="K694" s="333"/>
    </row>
    <row r="695" spans="11:11" s="334" customFormat="1" ht="14.25">
      <c r="K695" s="333"/>
    </row>
    <row r="696" spans="11:11" s="334" customFormat="1" ht="14.25">
      <c r="K696" s="333"/>
    </row>
    <row r="697" spans="11:11" s="334" customFormat="1" ht="14.25">
      <c r="K697" s="333"/>
    </row>
    <row r="698" spans="11:11" s="334" customFormat="1" ht="14.25">
      <c r="K698" s="333"/>
    </row>
    <row r="699" spans="11:11" s="334" customFormat="1" ht="14.25">
      <c r="K699" s="333"/>
    </row>
    <row r="700" spans="11:11" s="334" customFormat="1" ht="14.25">
      <c r="K700" s="333"/>
    </row>
    <row r="701" spans="11:11" s="334" customFormat="1" ht="14.25">
      <c r="K701" s="333"/>
    </row>
    <row r="702" spans="11:11" s="334" customFormat="1" ht="14.25">
      <c r="K702" s="333"/>
    </row>
    <row r="703" spans="11:11" s="334" customFormat="1" ht="14.25">
      <c r="K703" s="333"/>
    </row>
    <row r="704" spans="11:11" s="334" customFormat="1" ht="14.25">
      <c r="K704" s="333"/>
    </row>
    <row r="705" spans="11:11" s="334" customFormat="1" ht="14.25">
      <c r="K705" s="333"/>
    </row>
    <row r="706" spans="11:11" s="334" customFormat="1" ht="14.25">
      <c r="K706" s="333"/>
    </row>
    <row r="707" spans="11:11" s="334" customFormat="1" ht="14.25">
      <c r="K707" s="333"/>
    </row>
    <row r="708" spans="11:11" s="334" customFormat="1" ht="14.25">
      <c r="K708" s="333"/>
    </row>
    <row r="709" spans="11:11" s="334" customFormat="1" ht="14.25">
      <c r="K709" s="333"/>
    </row>
    <row r="710" spans="11:11" s="334" customFormat="1" ht="14.25">
      <c r="K710" s="333"/>
    </row>
    <row r="711" spans="11:11" s="334" customFormat="1" ht="14.25">
      <c r="K711" s="333"/>
    </row>
    <row r="712" spans="11:11" s="334" customFormat="1" ht="14.25">
      <c r="K712" s="333"/>
    </row>
    <row r="713" spans="11:11" s="334" customFormat="1" ht="14.25">
      <c r="K713" s="333"/>
    </row>
    <row r="714" spans="11:11" s="334" customFormat="1" ht="14.25">
      <c r="K714" s="333"/>
    </row>
    <row r="715" spans="11:11" s="334" customFormat="1" ht="14.25">
      <c r="K715" s="333"/>
    </row>
    <row r="716" spans="11:11" s="334" customFormat="1" ht="14.25">
      <c r="K716" s="333"/>
    </row>
    <row r="717" spans="11:11" s="334" customFormat="1" ht="14.25">
      <c r="K717" s="333"/>
    </row>
    <row r="718" spans="11:11" s="334" customFormat="1" ht="14.25">
      <c r="K718" s="333"/>
    </row>
    <row r="719" spans="11:11" s="334" customFormat="1" ht="14.25">
      <c r="K719" s="333"/>
    </row>
    <row r="720" spans="11:11" s="334" customFormat="1" ht="14.25">
      <c r="K720" s="333"/>
    </row>
    <row r="721" spans="11:11" s="334" customFormat="1" ht="14.25">
      <c r="K721" s="333"/>
    </row>
    <row r="722" spans="11:11" s="334" customFormat="1" ht="14.25">
      <c r="K722" s="333"/>
    </row>
    <row r="723" spans="11:11" s="334" customFormat="1" ht="14.25">
      <c r="K723" s="333"/>
    </row>
    <row r="724" spans="11:11" s="334" customFormat="1" ht="14.25">
      <c r="K724" s="333"/>
    </row>
    <row r="725" spans="11:11" s="334" customFormat="1" ht="14.25">
      <c r="K725" s="333"/>
    </row>
    <row r="726" spans="11:11" s="334" customFormat="1" ht="14.25">
      <c r="K726" s="333"/>
    </row>
    <row r="727" spans="11:11" s="334" customFormat="1" ht="14.25">
      <c r="K727" s="333"/>
    </row>
    <row r="728" spans="11:11" s="334" customFormat="1" ht="14.25">
      <c r="K728" s="333"/>
    </row>
    <row r="729" spans="11:11" s="334" customFormat="1" ht="14.25">
      <c r="K729" s="333"/>
    </row>
    <row r="730" spans="11:11" s="334" customFormat="1" ht="14.25">
      <c r="K730" s="333"/>
    </row>
    <row r="731" spans="11:11" s="334" customFormat="1" ht="14.25">
      <c r="K731" s="333"/>
    </row>
    <row r="732" spans="11:11" s="334" customFormat="1" ht="14.25">
      <c r="K732" s="333"/>
    </row>
    <row r="733" spans="11:11" s="334" customFormat="1" ht="14.25">
      <c r="K733" s="333"/>
    </row>
    <row r="734" spans="11:11" s="334" customFormat="1" ht="14.25">
      <c r="K734" s="333"/>
    </row>
    <row r="735" spans="11:11" s="334" customFormat="1" ht="14.25">
      <c r="K735" s="333"/>
    </row>
    <row r="736" spans="11:11" s="334" customFormat="1" ht="14.25">
      <c r="K736" s="333"/>
    </row>
    <row r="737" spans="11:11" s="334" customFormat="1" ht="14.25">
      <c r="K737" s="333"/>
    </row>
    <row r="738" spans="11:11" s="334" customFormat="1" ht="14.25">
      <c r="K738" s="333"/>
    </row>
    <row r="739" spans="11:11" s="334" customFormat="1" ht="14.25">
      <c r="K739" s="333"/>
    </row>
    <row r="740" spans="11:11" s="334" customFormat="1" ht="14.25">
      <c r="K740" s="333"/>
    </row>
    <row r="741" spans="11:11" s="334" customFormat="1" ht="14.25">
      <c r="K741" s="333"/>
    </row>
    <row r="742" spans="11:11" s="334" customFormat="1" ht="14.25">
      <c r="K742" s="333"/>
    </row>
    <row r="743" spans="11:11" s="334" customFormat="1" ht="14.25">
      <c r="K743" s="333"/>
    </row>
    <row r="744" spans="11:11" s="334" customFormat="1" ht="14.25">
      <c r="K744" s="333"/>
    </row>
    <row r="745" spans="11:11" s="334" customFormat="1" ht="14.25">
      <c r="K745" s="333"/>
    </row>
    <row r="746" spans="11:11" s="334" customFormat="1" ht="14.25">
      <c r="K746" s="333"/>
    </row>
    <row r="747" spans="11:11" s="334" customFormat="1" ht="14.25">
      <c r="K747" s="333"/>
    </row>
    <row r="748" spans="11:11" s="334" customFormat="1" ht="14.25">
      <c r="K748" s="333"/>
    </row>
    <row r="749" spans="11:11" s="334" customFormat="1" ht="14.25">
      <c r="K749" s="333"/>
    </row>
    <row r="750" spans="11:11" s="334" customFormat="1" ht="14.25">
      <c r="K750" s="333"/>
    </row>
    <row r="751" spans="11:11" s="334" customFormat="1" ht="14.25">
      <c r="K751" s="333"/>
    </row>
    <row r="752" spans="11:11" s="334" customFormat="1" ht="14.25">
      <c r="K752" s="333"/>
    </row>
    <row r="753" spans="11:11" s="334" customFormat="1" ht="14.25">
      <c r="K753" s="333"/>
    </row>
    <row r="754" spans="11:11" s="334" customFormat="1" ht="14.25">
      <c r="K754" s="333"/>
    </row>
    <row r="755" spans="11:11" s="334" customFormat="1" ht="14.25">
      <c r="K755" s="333"/>
    </row>
    <row r="756" spans="11:11" s="334" customFormat="1" ht="14.25">
      <c r="K756" s="333"/>
    </row>
    <row r="757" spans="11:11" s="334" customFormat="1" ht="14.25">
      <c r="K757" s="333"/>
    </row>
    <row r="758" spans="11:11" s="334" customFormat="1" ht="14.25">
      <c r="K758" s="333"/>
    </row>
    <row r="759" spans="11:11" s="334" customFormat="1" ht="14.25">
      <c r="K759" s="333"/>
    </row>
    <row r="760" spans="11:11" s="334" customFormat="1" ht="14.25">
      <c r="K760" s="333"/>
    </row>
    <row r="761" spans="11:11" s="334" customFormat="1" ht="14.25">
      <c r="K761" s="333"/>
    </row>
    <row r="762" spans="11:11" s="334" customFormat="1" ht="14.25">
      <c r="K762" s="333"/>
    </row>
    <row r="763" spans="11:11" s="334" customFormat="1" ht="14.25">
      <c r="K763" s="333"/>
    </row>
    <row r="764" spans="11:11" s="334" customFormat="1" ht="14.25">
      <c r="K764" s="333"/>
    </row>
    <row r="765" spans="11:11" s="334" customFormat="1" ht="14.25">
      <c r="K765" s="333"/>
    </row>
    <row r="766" spans="11:11" s="334" customFormat="1" ht="14.25">
      <c r="K766" s="333"/>
    </row>
    <row r="767" spans="11:11" s="334" customFormat="1" ht="14.25">
      <c r="K767" s="333"/>
    </row>
    <row r="768" spans="11:11" s="334" customFormat="1" ht="14.25">
      <c r="K768" s="333"/>
    </row>
    <row r="769" spans="11:11" s="334" customFormat="1" ht="14.25">
      <c r="K769" s="333"/>
    </row>
    <row r="770" spans="11:11" s="334" customFormat="1" ht="14.25">
      <c r="K770" s="333"/>
    </row>
    <row r="771" spans="11:11" s="334" customFormat="1" ht="14.25">
      <c r="K771" s="333"/>
    </row>
    <row r="772" spans="11:11" s="334" customFormat="1" ht="14.25">
      <c r="K772" s="333"/>
    </row>
    <row r="773" spans="11:11" s="334" customFormat="1" ht="14.25">
      <c r="K773" s="333"/>
    </row>
    <row r="774" spans="11:11" s="334" customFormat="1" ht="14.25">
      <c r="K774" s="333"/>
    </row>
    <row r="775" spans="11:11" s="334" customFormat="1" ht="14.25">
      <c r="K775" s="333"/>
    </row>
    <row r="776" spans="11:11" s="334" customFormat="1" ht="14.25">
      <c r="K776" s="333"/>
    </row>
    <row r="777" spans="11:11" s="334" customFormat="1" ht="14.25">
      <c r="K777" s="333"/>
    </row>
    <row r="778" spans="11:11" s="334" customFormat="1" ht="14.25">
      <c r="K778" s="333"/>
    </row>
    <row r="779" spans="11:11" s="334" customFormat="1" ht="14.25">
      <c r="K779" s="333"/>
    </row>
    <row r="780" spans="11:11" s="334" customFormat="1" ht="14.25">
      <c r="K780" s="333"/>
    </row>
    <row r="781" spans="11:11" s="334" customFormat="1" ht="14.25">
      <c r="K781" s="333"/>
    </row>
    <row r="782" spans="11:11" s="334" customFormat="1" ht="14.25">
      <c r="K782" s="333"/>
    </row>
    <row r="783" spans="11:11" s="334" customFormat="1" ht="14.25">
      <c r="K783" s="333"/>
    </row>
    <row r="784" spans="11:11" s="334" customFormat="1" ht="14.25">
      <c r="K784" s="333"/>
    </row>
    <row r="785" spans="11:11" s="334" customFormat="1" ht="14.25">
      <c r="K785" s="333"/>
    </row>
    <row r="786" spans="11:11" s="334" customFormat="1" ht="14.25">
      <c r="K786" s="333"/>
    </row>
    <row r="787" spans="11:11" s="334" customFormat="1" ht="14.25">
      <c r="K787" s="333"/>
    </row>
    <row r="788" spans="11:11" s="334" customFormat="1" ht="14.25">
      <c r="K788" s="333"/>
    </row>
    <row r="789" spans="11:11" s="334" customFormat="1" ht="14.25">
      <c r="K789" s="333"/>
    </row>
    <row r="790" spans="11:11" s="334" customFormat="1" ht="14.25">
      <c r="K790" s="333"/>
    </row>
    <row r="791" spans="11:11" s="334" customFormat="1" ht="14.25">
      <c r="K791" s="333"/>
    </row>
    <row r="792" spans="11:11" s="334" customFormat="1" ht="14.25">
      <c r="K792" s="333"/>
    </row>
    <row r="793" spans="11:11" s="334" customFormat="1" ht="14.25">
      <c r="K793" s="333"/>
    </row>
    <row r="794" spans="11:11" s="334" customFormat="1" ht="14.25">
      <c r="K794" s="333"/>
    </row>
    <row r="795" spans="11:11" s="334" customFormat="1" ht="14.25">
      <c r="K795" s="333"/>
    </row>
    <row r="796" spans="11:11" s="334" customFormat="1" ht="14.25">
      <c r="K796" s="333"/>
    </row>
    <row r="797" spans="11:11" s="334" customFormat="1" ht="14.25">
      <c r="K797" s="333"/>
    </row>
    <row r="798" spans="11:11" s="334" customFormat="1" ht="14.25">
      <c r="K798" s="333"/>
    </row>
    <row r="799" spans="11:11" s="334" customFormat="1" ht="14.25">
      <c r="K799" s="333"/>
    </row>
    <row r="800" spans="11:11" s="334" customFormat="1" ht="14.25">
      <c r="K800" s="333"/>
    </row>
    <row r="801" spans="11:11" s="334" customFormat="1" ht="14.25">
      <c r="K801" s="333"/>
    </row>
    <row r="802" spans="11:11" s="334" customFormat="1" ht="14.25">
      <c r="K802" s="333"/>
    </row>
    <row r="803" spans="11:11" s="334" customFormat="1" ht="14.25">
      <c r="K803" s="333"/>
    </row>
    <row r="804" spans="11:11" s="334" customFormat="1" ht="14.25">
      <c r="K804" s="333"/>
    </row>
    <row r="805" spans="11:11" s="334" customFormat="1" ht="14.25">
      <c r="K805" s="333"/>
    </row>
    <row r="806" spans="11:11" s="334" customFormat="1" ht="14.25">
      <c r="K806" s="333"/>
    </row>
    <row r="807" spans="11:11" s="334" customFormat="1" ht="14.25">
      <c r="K807" s="333"/>
    </row>
    <row r="808" spans="11:11" s="334" customFormat="1" ht="14.25">
      <c r="K808" s="333"/>
    </row>
    <row r="809" spans="11:11" s="334" customFormat="1" ht="14.25">
      <c r="K809" s="333"/>
    </row>
    <row r="810" spans="11:11" s="334" customFormat="1" ht="14.25">
      <c r="K810" s="333"/>
    </row>
    <row r="811" spans="11:11" s="334" customFormat="1" ht="14.25">
      <c r="K811" s="333"/>
    </row>
    <row r="812" spans="11:11" s="334" customFormat="1" ht="14.25">
      <c r="K812" s="333"/>
    </row>
    <row r="813" spans="11:11" s="334" customFormat="1" ht="14.25">
      <c r="K813" s="333"/>
    </row>
    <row r="814" spans="11:11" s="334" customFormat="1" ht="14.25">
      <c r="K814" s="333"/>
    </row>
    <row r="815" spans="11:11" s="334" customFormat="1" ht="14.25">
      <c r="K815" s="333"/>
    </row>
    <row r="816" spans="11:11" s="334" customFormat="1" ht="14.25">
      <c r="K816" s="333"/>
    </row>
    <row r="817" spans="11:11" s="334" customFormat="1" ht="14.25">
      <c r="K817" s="333"/>
    </row>
    <row r="818" spans="11:11" s="334" customFormat="1" ht="14.25">
      <c r="K818" s="333"/>
    </row>
    <row r="819" spans="11:11" s="334" customFormat="1" ht="14.25">
      <c r="K819" s="333"/>
    </row>
    <row r="820" spans="11:11" s="334" customFormat="1" ht="14.25">
      <c r="K820" s="333"/>
    </row>
    <row r="821" spans="11:11" s="334" customFormat="1" ht="14.25">
      <c r="K821" s="333"/>
    </row>
    <row r="822" spans="11:11" s="334" customFormat="1" ht="14.25">
      <c r="K822" s="333"/>
    </row>
    <row r="823" spans="11:11" s="334" customFormat="1" ht="14.25">
      <c r="K823" s="333"/>
    </row>
    <row r="824" spans="11:11" s="334" customFormat="1" ht="14.25">
      <c r="K824" s="333"/>
    </row>
    <row r="825" spans="11:11" s="334" customFormat="1" ht="14.25">
      <c r="K825" s="333"/>
    </row>
    <row r="826" spans="11:11" s="334" customFormat="1" ht="14.25">
      <c r="K826" s="333"/>
    </row>
    <row r="827" spans="11:11" s="334" customFormat="1" ht="14.25">
      <c r="K827" s="333"/>
    </row>
    <row r="828" spans="11:11" s="334" customFormat="1" ht="14.25">
      <c r="K828" s="333"/>
    </row>
    <row r="829" spans="11:11" s="334" customFormat="1" ht="14.25">
      <c r="K829" s="333"/>
    </row>
    <row r="830" spans="11:11" s="334" customFormat="1" ht="14.25">
      <c r="K830" s="333"/>
    </row>
    <row r="831" spans="11:11" s="334" customFormat="1" ht="14.25">
      <c r="K831" s="333"/>
    </row>
    <row r="832" spans="11:11" s="334" customFormat="1" ht="14.25">
      <c r="K832" s="333"/>
    </row>
    <row r="833" spans="11:11" s="334" customFormat="1" ht="14.25">
      <c r="K833" s="333"/>
    </row>
    <row r="834" spans="11:11" s="334" customFormat="1" ht="14.25">
      <c r="K834" s="333"/>
    </row>
    <row r="835" spans="11:11" s="334" customFormat="1" ht="14.25">
      <c r="K835" s="333"/>
    </row>
    <row r="836" spans="11:11" s="334" customFormat="1" ht="14.25">
      <c r="K836" s="333"/>
    </row>
    <row r="837" spans="11:11" s="334" customFormat="1" ht="14.25">
      <c r="K837" s="333"/>
    </row>
    <row r="838" spans="11:11" s="334" customFormat="1" ht="14.25">
      <c r="K838" s="333"/>
    </row>
    <row r="839" spans="11:11" s="334" customFormat="1" ht="14.25">
      <c r="K839" s="333"/>
    </row>
    <row r="840" spans="11:11" s="334" customFormat="1" ht="14.25">
      <c r="K840" s="333"/>
    </row>
    <row r="841" spans="11:11" s="334" customFormat="1" ht="14.25">
      <c r="K841" s="333"/>
    </row>
    <row r="842" spans="11:11" s="334" customFormat="1" ht="14.25">
      <c r="K842" s="333"/>
    </row>
    <row r="843" spans="11:11" s="334" customFormat="1" ht="14.25">
      <c r="K843" s="333"/>
    </row>
    <row r="844" spans="11:11" s="334" customFormat="1" ht="14.25">
      <c r="K844" s="333"/>
    </row>
    <row r="845" spans="11:11" s="334" customFormat="1" ht="14.25">
      <c r="K845" s="333"/>
    </row>
    <row r="846" spans="11:11" s="334" customFormat="1" ht="14.25">
      <c r="K846" s="333"/>
    </row>
    <row r="847" spans="11:11" s="334" customFormat="1" ht="14.25">
      <c r="K847" s="333"/>
    </row>
    <row r="848" spans="11:11" s="334" customFormat="1" ht="14.25">
      <c r="K848" s="333"/>
    </row>
    <row r="849" spans="11:11" s="334" customFormat="1" ht="14.25">
      <c r="K849" s="333"/>
    </row>
    <row r="850" spans="11:11" s="334" customFormat="1" ht="14.25">
      <c r="K850" s="333"/>
    </row>
    <row r="851" spans="11:11" s="334" customFormat="1" ht="14.25">
      <c r="K851" s="333"/>
    </row>
    <row r="852" spans="11:11" s="334" customFormat="1" ht="14.25">
      <c r="K852" s="333"/>
    </row>
    <row r="853" spans="11:11" s="334" customFormat="1" ht="14.25">
      <c r="K853" s="333"/>
    </row>
    <row r="854" spans="11:11" s="334" customFormat="1" ht="14.25">
      <c r="K854" s="333"/>
    </row>
    <row r="855" spans="11:11" s="334" customFormat="1" ht="14.25">
      <c r="K855" s="333"/>
    </row>
    <row r="856" spans="11:11" s="334" customFormat="1" ht="14.25">
      <c r="K856" s="333"/>
    </row>
    <row r="857" spans="11:11" s="334" customFormat="1" ht="14.25">
      <c r="K857" s="333"/>
    </row>
    <row r="858" spans="11:11" s="334" customFormat="1" ht="14.25">
      <c r="K858" s="333"/>
    </row>
    <row r="859" spans="11:11" s="334" customFormat="1" ht="14.25">
      <c r="K859" s="333"/>
    </row>
    <row r="860" spans="11:11" s="334" customFormat="1" ht="14.25">
      <c r="K860" s="333"/>
    </row>
    <row r="861" spans="11:11" s="334" customFormat="1" ht="14.25">
      <c r="K861" s="333"/>
    </row>
    <row r="862" spans="11:11" s="334" customFormat="1" ht="14.25">
      <c r="K862" s="333"/>
    </row>
    <row r="863" spans="11:11" s="334" customFormat="1" ht="14.25">
      <c r="K863" s="333"/>
    </row>
    <row r="864" spans="11:11" s="334" customFormat="1" ht="14.25">
      <c r="K864" s="333"/>
    </row>
    <row r="865" spans="11:11" s="334" customFormat="1" ht="14.25">
      <c r="K865" s="333"/>
    </row>
    <row r="866" spans="11:11" s="334" customFormat="1" ht="14.25">
      <c r="K866" s="333"/>
    </row>
    <row r="867" spans="11:11" s="334" customFormat="1" ht="14.25">
      <c r="K867" s="333"/>
    </row>
    <row r="868" spans="11:11" s="334" customFormat="1" ht="14.25">
      <c r="K868" s="333"/>
    </row>
    <row r="869" spans="11:11" s="334" customFormat="1" ht="14.25">
      <c r="K869" s="333"/>
    </row>
    <row r="870" spans="11:11" s="334" customFormat="1" ht="14.25">
      <c r="K870" s="333"/>
    </row>
    <row r="871" spans="11:11" s="334" customFormat="1" ht="14.25">
      <c r="K871" s="333"/>
    </row>
    <row r="872" spans="11:11" s="334" customFormat="1" ht="14.25">
      <c r="K872" s="333"/>
    </row>
    <row r="873" spans="11:11" s="334" customFormat="1" ht="14.25">
      <c r="K873" s="333"/>
    </row>
    <row r="874" spans="11:11" s="334" customFormat="1" ht="14.25">
      <c r="K874" s="333"/>
    </row>
    <row r="875" spans="11:11" s="334" customFormat="1" ht="14.25">
      <c r="K875" s="333"/>
    </row>
    <row r="876" spans="11:11" s="334" customFormat="1" ht="14.25">
      <c r="K876" s="333"/>
    </row>
    <row r="877" spans="11:11" s="334" customFormat="1" ht="14.25">
      <c r="K877" s="333"/>
    </row>
    <row r="878" spans="11:11" s="334" customFormat="1" ht="14.25">
      <c r="K878" s="333"/>
    </row>
    <row r="879" spans="11:11" s="334" customFormat="1" ht="14.25">
      <c r="K879" s="333"/>
    </row>
    <row r="880" spans="11:11" s="334" customFormat="1" ht="14.25">
      <c r="K880" s="333"/>
    </row>
    <row r="881" spans="11:11" s="334" customFormat="1" ht="14.25">
      <c r="K881" s="333"/>
    </row>
    <row r="882" spans="11:11" s="334" customFormat="1" ht="14.25">
      <c r="K882" s="333"/>
    </row>
    <row r="883" spans="11:11" s="334" customFormat="1" ht="14.25">
      <c r="K883" s="333"/>
    </row>
    <row r="884" spans="11:11" s="334" customFormat="1" ht="14.25">
      <c r="K884" s="333"/>
    </row>
    <row r="885" spans="11:11" s="334" customFormat="1" ht="14.25">
      <c r="K885" s="333"/>
    </row>
    <row r="886" spans="11:11" s="334" customFormat="1" ht="14.25">
      <c r="K886" s="333"/>
    </row>
    <row r="887" spans="11:11" s="334" customFormat="1" ht="14.25">
      <c r="K887" s="333"/>
    </row>
    <row r="888" spans="11:11" s="334" customFormat="1" ht="14.25">
      <c r="K888" s="333"/>
    </row>
    <row r="889" spans="11:11" s="334" customFormat="1" ht="14.25">
      <c r="K889" s="333"/>
    </row>
    <row r="890" spans="11:11" s="334" customFormat="1" ht="14.25">
      <c r="K890" s="333"/>
    </row>
    <row r="891" spans="11:11" s="334" customFormat="1" ht="14.25">
      <c r="K891" s="333"/>
    </row>
    <row r="892" spans="11:11" s="334" customFormat="1" ht="14.25">
      <c r="K892" s="333"/>
    </row>
    <row r="893" spans="11:11" s="334" customFormat="1" ht="14.25">
      <c r="K893" s="333"/>
    </row>
    <row r="894" spans="11:11" s="334" customFormat="1" ht="14.25">
      <c r="K894" s="333"/>
    </row>
    <row r="895" spans="11:11" s="334" customFormat="1" ht="14.25">
      <c r="K895" s="333"/>
    </row>
    <row r="896" spans="11:11" s="334" customFormat="1" ht="14.25">
      <c r="K896" s="333"/>
    </row>
    <row r="897" spans="11:11" s="334" customFormat="1" ht="14.25">
      <c r="K897" s="333"/>
    </row>
    <row r="898" spans="11:11" s="334" customFormat="1" ht="14.25">
      <c r="K898" s="333"/>
    </row>
    <row r="899" spans="11:11" s="334" customFormat="1" ht="14.25">
      <c r="K899" s="333"/>
    </row>
    <row r="900" spans="11:11" s="334" customFormat="1" ht="14.25">
      <c r="K900" s="333"/>
    </row>
    <row r="901" spans="11:11" s="334" customFormat="1" ht="14.25">
      <c r="K901" s="333"/>
    </row>
    <row r="902" spans="11:11" s="334" customFormat="1" ht="14.25">
      <c r="K902" s="333"/>
    </row>
    <row r="903" spans="11:11" s="334" customFormat="1" ht="14.25">
      <c r="K903" s="333"/>
    </row>
    <row r="904" spans="11:11" s="334" customFormat="1" ht="14.25">
      <c r="K904" s="333"/>
    </row>
    <row r="905" spans="11:11" s="334" customFormat="1" ht="14.25">
      <c r="K905" s="333"/>
    </row>
    <row r="906" spans="11:11" s="334" customFormat="1" ht="14.25">
      <c r="K906" s="333"/>
    </row>
    <row r="907" spans="11:11" s="334" customFormat="1" ht="14.25">
      <c r="K907" s="333"/>
    </row>
    <row r="908" spans="11:11" s="334" customFormat="1" ht="14.25">
      <c r="K908" s="333"/>
    </row>
    <row r="909" spans="11:11" s="334" customFormat="1" ht="14.25">
      <c r="K909" s="333"/>
    </row>
    <row r="910" spans="11:11" s="334" customFormat="1" ht="14.25">
      <c r="K910" s="333"/>
    </row>
    <row r="911" spans="11:11" s="334" customFormat="1" ht="14.25">
      <c r="K911" s="333"/>
    </row>
    <row r="912" spans="11:11" s="334" customFormat="1" ht="14.25">
      <c r="K912" s="333"/>
    </row>
    <row r="913" spans="11:11" s="334" customFormat="1" ht="14.25">
      <c r="K913" s="333"/>
    </row>
    <row r="914" spans="11:11" s="334" customFormat="1" ht="14.25">
      <c r="K914" s="333"/>
    </row>
    <row r="915" spans="11:11" s="334" customFormat="1" ht="14.25">
      <c r="K915" s="333"/>
    </row>
    <row r="916" spans="11:11" s="334" customFormat="1" ht="14.25">
      <c r="K916" s="333"/>
    </row>
    <row r="917" spans="11:11" s="334" customFormat="1" ht="14.25">
      <c r="K917" s="333"/>
    </row>
    <row r="918" spans="11:11" s="334" customFormat="1" ht="14.25">
      <c r="K918" s="333"/>
    </row>
    <row r="919" spans="11:11" s="334" customFormat="1" ht="14.25">
      <c r="K919" s="333"/>
    </row>
    <row r="920" spans="11:11" s="334" customFormat="1" ht="14.25">
      <c r="K920" s="333"/>
    </row>
    <row r="921" spans="11:11" s="334" customFormat="1" ht="14.25">
      <c r="K921" s="333"/>
    </row>
    <row r="922" spans="11:11" s="334" customFormat="1" ht="14.25">
      <c r="K922" s="333"/>
    </row>
    <row r="923" spans="11:11" s="334" customFormat="1" ht="14.25">
      <c r="K923" s="333"/>
    </row>
    <row r="924" spans="11:11" s="334" customFormat="1" ht="14.25">
      <c r="K924" s="333"/>
    </row>
    <row r="925" spans="11:11" s="334" customFormat="1" ht="14.25">
      <c r="K925" s="333"/>
    </row>
    <row r="926" spans="11:11" s="334" customFormat="1" ht="14.25">
      <c r="K926" s="333"/>
    </row>
    <row r="927" spans="11:11" s="334" customFormat="1" ht="14.25">
      <c r="K927" s="333"/>
    </row>
    <row r="928" spans="11:11" s="334" customFormat="1" ht="14.25">
      <c r="K928" s="333"/>
    </row>
    <row r="929" spans="11:11" s="334" customFormat="1" ht="14.25">
      <c r="K929" s="333"/>
    </row>
    <row r="930" spans="11:11" s="334" customFormat="1" ht="14.25">
      <c r="K930" s="333"/>
    </row>
    <row r="931" spans="11:11" s="334" customFormat="1" ht="14.25">
      <c r="K931" s="333"/>
    </row>
    <row r="932" spans="11:11" s="334" customFormat="1" ht="14.25">
      <c r="K932" s="333"/>
    </row>
    <row r="933" spans="11:11" s="334" customFormat="1" ht="14.25">
      <c r="K933" s="333"/>
    </row>
    <row r="934" spans="11:11" s="334" customFormat="1" ht="14.25">
      <c r="K934" s="333"/>
    </row>
    <row r="935" spans="11:11" s="334" customFormat="1" ht="14.25">
      <c r="K935" s="333"/>
    </row>
    <row r="936" spans="11:11" s="334" customFormat="1" ht="14.25">
      <c r="K936" s="333"/>
    </row>
    <row r="937" spans="11:11" s="334" customFormat="1" ht="14.25">
      <c r="K937" s="333"/>
    </row>
    <row r="938" spans="11:11" s="334" customFormat="1" ht="14.25">
      <c r="K938" s="333"/>
    </row>
    <row r="939" spans="11:11" s="334" customFormat="1" ht="14.25">
      <c r="K939" s="333"/>
    </row>
    <row r="940" spans="11:11" s="334" customFormat="1" ht="14.25">
      <c r="K940" s="333"/>
    </row>
    <row r="941" spans="11:11" s="334" customFormat="1" ht="14.25">
      <c r="K941" s="333"/>
    </row>
    <row r="942" spans="11:11" s="334" customFormat="1" ht="14.25">
      <c r="K942" s="333"/>
    </row>
    <row r="943" spans="11:11" s="334" customFormat="1" ht="14.25">
      <c r="K943" s="333"/>
    </row>
    <row r="944" spans="11:11" s="334" customFormat="1" ht="14.25">
      <c r="K944" s="333"/>
    </row>
    <row r="945" spans="11:11" s="334" customFormat="1" ht="14.25">
      <c r="K945" s="333"/>
    </row>
    <row r="946" spans="11:11" s="334" customFormat="1" ht="14.25">
      <c r="K946" s="333"/>
    </row>
    <row r="947" spans="11:11" s="334" customFormat="1" ht="14.25">
      <c r="K947" s="333"/>
    </row>
    <row r="948" spans="11:11" s="334" customFormat="1" ht="14.25">
      <c r="K948" s="333"/>
    </row>
    <row r="949" spans="11:11" s="334" customFormat="1" ht="14.25">
      <c r="K949" s="333"/>
    </row>
    <row r="950" spans="11:11" s="334" customFormat="1" ht="14.25">
      <c r="K950" s="333"/>
    </row>
    <row r="951" spans="11:11" s="334" customFormat="1" ht="14.25">
      <c r="K951" s="333"/>
    </row>
    <row r="952" spans="11:11" s="334" customFormat="1" ht="14.25">
      <c r="K952" s="333"/>
    </row>
    <row r="953" spans="11:11" s="334" customFormat="1" ht="14.25">
      <c r="K953" s="333"/>
    </row>
    <row r="954" spans="11:11" s="334" customFormat="1" ht="14.25">
      <c r="K954" s="333"/>
    </row>
    <row r="955" spans="11:11" s="334" customFormat="1" ht="14.25">
      <c r="K955" s="333"/>
    </row>
    <row r="956" spans="11:11" s="334" customFormat="1" ht="14.25">
      <c r="K956" s="333"/>
    </row>
    <row r="957" spans="11:11" s="334" customFormat="1" ht="14.25">
      <c r="K957" s="333"/>
    </row>
    <row r="958" spans="11:11" s="334" customFormat="1" ht="14.25">
      <c r="K958" s="333"/>
    </row>
    <row r="959" spans="11:11" s="334" customFormat="1" ht="14.25">
      <c r="K959" s="333"/>
    </row>
    <row r="960" spans="11:11" s="334" customFormat="1" ht="14.25">
      <c r="K960" s="333"/>
    </row>
    <row r="961" spans="11:11" s="334" customFormat="1" ht="14.25">
      <c r="K961" s="333"/>
    </row>
    <row r="962" spans="11:11" s="334" customFormat="1" ht="14.25">
      <c r="K962" s="333"/>
    </row>
    <row r="963" spans="11:11" s="334" customFormat="1" ht="14.25">
      <c r="K963" s="333"/>
    </row>
    <row r="964" spans="11:11" s="334" customFormat="1" ht="14.25">
      <c r="K964" s="333"/>
    </row>
    <row r="965" spans="11:11" s="334" customFormat="1" ht="14.25">
      <c r="K965" s="333"/>
    </row>
    <row r="966" spans="11:11" s="334" customFormat="1" ht="14.25">
      <c r="K966" s="333"/>
    </row>
    <row r="967" spans="11:11" s="334" customFormat="1" ht="14.25">
      <c r="K967" s="333"/>
    </row>
    <row r="968" spans="11:11" s="334" customFormat="1" ht="14.25">
      <c r="K968" s="333"/>
    </row>
    <row r="969" spans="11:11" s="334" customFormat="1" ht="14.25">
      <c r="K969" s="333"/>
    </row>
    <row r="970" spans="11:11" s="334" customFormat="1" ht="14.25">
      <c r="K970" s="333"/>
    </row>
    <row r="971" spans="11:11" s="334" customFormat="1" ht="14.25">
      <c r="K971" s="333"/>
    </row>
    <row r="972" spans="11:11" s="334" customFormat="1" ht="14.25">
      <c r="K972" s="333"/>
    </row>
    <row r="973" spans="11:11" s="334" customFormat="1" ht="14.25">
      <c r="K973" s="333"/>
    </row>
    <row r="974" spans="11:11" s="334" customFormat="1" ht="14.25">
      <c r="K974" s="333"/>
    </row>
    <row r="975" spans="11:11" s="334" customFormat="1" ht="14.25">
      <c r="K975" s="333"/>
    </row>
    <row r="976" spans="11:11" s="334" customFormat="1" ht="14.25">
      <c r="K976" s="333"/>
    </row>
    <row r="977" spans="11:11" s="334" customFormat="1" ht="14.25">
      <c r="K977" s="333"/>
    </row>
    <row r="978" spans="11:11" s="334" customFormat="1" ht="14.25">
      <c r="K978" s="333"/>
    </row>
    <row r="979" spans="11:11" s="334" customFormat="1" ht="14.25">
      <c r="K979" s="333"/>
    </row>
    <row r="980" spans="11:11" s="334" customFormat="1" ht="14.25">
      <c r="K980" s="333"/>
    </row>
    <row r="981" spans="11:11" s="334" customFormat="1" ht="14.25">
      <c r="K981" s="333"/>
    </row>
    <row r="982" spans="11:11" s="334" customFormat="1" ht="14.25">
      <c r="K982" s="333"/>
    </row>
    <row r="983" spans="11:11" s="334" customFormat="1" ht="14.25">
      <c r="K983" s="333"/>
    </row>
    <row r="984" spans="11:11" s="334" customFormat="1" ht="14.25">
      <c r="K984" s="333"/>
    </row>
    <row r="985" spans="11:11" s="334" customFormat="1" ht="14.25">
      <c r="K985" s="333"/>
    </row>
    <row r="986" spans="11:11" s="334" customFormat="1" ht="14.25">
      <c r="K986" s="333"/>
    </row>
    <row r="987" spans="11:11" s="334" customFormat="1" ht="14.25">
      <c r="K987" s="333"/>
    </row>
    <row r="988" spans="11:11" s="334" customFormat="1" ht="14.25">
      <c r="K988" s="333"/>
    </row>
    <row r="989" spans="11:11" s="334" customFormat="1" ht="14.25">
      <c r="K989" s="333"/>
    </row>
    <row r="990" spans="11:11" s="334" customFormat="1" ht="14.25">
      <c r="K990" s="333"/>
    </row>
    <row r="991" spans="11:11" s="334" customFormat="1" ht="14.25">
      <c r="K991" s="333"/>
    </row>
    <row r="992" spans="11:11" s="334" customFormat="1" ht="14.25">
      <c r="K992" s="333"/>
    </row>
    <row r="993" spans="11:11" s="334" customFormat="1" ht="14.25">
      <c r="K993" s="333"/>
    </row>
    <row r="994" spans="11:11" s="334" customFormat="1" ht="14.25">
      <c r="K994" s="333"/>
    </row>
    <row r="995" spans="11:11" s="334" customFormat="1" ht="14.25">
      <c r="K995" s="333"/>
    </row>
    <row r="996" spans="11:11" s="334" customFormat="1" ht="14.25">
      <c r="K996" s="333"/>
    </row>
    <row r="997" spans="11:11" s="334" customFormat="1" ht="14.25">
      <c r="K997" s="333"/>
    </row>
    <row r="998" spans="11:11" s="334" customFormat="1" ht="14.25">
      <c r="K998" s="333"/>
    </row>
    <row r="999" spans="11:11" s="334" customFormat="1" ht="14.25">
      <c r="K999" s="333"/>
    </row>
    <row r="1000" spans="11:11" s="334" customFormat="1" ht="14.25">
      <c r="K1000" s="333"/>
    </row>
    <row r="1001" spans="11:11" s="334" customFormat="1" ht="14.25">
      <c r="K1001" s="333"/>
    </row>
    <row r="1002" spans="11:11" s="334" customFormat="1" ht="14.25">
      <c r="K1002" s="333"/>
    </row>
    <row r="1003" spans="11:11" s="334" customFormat="1" ht="14.25">
      <c r="K1003" s="333"/>
    </row>
    <row r="1004" spans="11:11" s="334" customFormat="1" ht="14.25">
      <c r="K1004" s="333"/>
    </row>
    <row r="1005" spans="11:11" s="334" customFormat="1" ht="14.25">
      <c r="K1005" s="333"/>
    </row>
    <row r="1006" spans="11:11" s="334" customFormat="1" ht="14.25">
      <c r="K1006" s="333"/>
    </row>
    <row r="1007" spans="11:11" s="334" customFormat="1" ht="14.25">
      <c r="K1007" s="333"/>
    </row>
    <row r="1008" spans="11:11" s="334" customFormat="1" ht="14.25">
      <c r="K1008" s="333"/>
    </row>
    <row r="1009" spans="11:11" s="334" customFormat="1" ht="14.25">
      <c r="K1009" s="333"/>
    </row>
    <row r="1010" spans="11:11" s="334" customFormat="1" ht="14.25">
      <c r="K1010" s="333"/>
    </row>
    <row r="1011" spans="11:11" s="334" customFormat="1" ht="14.25">
      <c r="K1011" s="333"/>
    </row>
    <row r="1012" spans="11:11" s="334" customFormat="1" ht="14.25">
      <c r="K1012" s="333"/>
    </row>
    <row r="1013" spans="11:11" s="334" customFormat="1" ht="14.25">
      <c r="K1013" s="333"/>
    </row>
    <row r="1014" spans="11:11" s="334" customFormat="1" ht="14.25">
      <c r="K1014" s="333"/>
    </row>
    <row r="1015" spans="11:11" s="334" customFormat="1" ht="14.25">
      <c r="K1015" s="333"/>
    </row>
    <row r="1016" spans="11:11" s="334" customFormat="1" ht="14.25">
      <c r="K1016" s="333"/>
    </row>
    <row r="1017" spans="11:11" s="334" customFormat="1" ht="14.25">
      <c r="K1017" s="333"/>
    </row>
    <row r="1018" spans="11:11" s="334" customFormat="1" ht="14.25">
      <c r="K1018" s="333"/>
    </row>
    <row r="1019" spans="11:11" s="334" customFormat="1" ht="14.25">
      <c r="K1019" s="333"/>
    </row>
    <row r="1020" spans="11:11" s="334" customFormat="1" ht="14.25">
      <c r="K1020" s="333"/>
    </row>
    <row r="1021" spans="11:11" s="334" customFormat="1" ht="14.25">
      <c r="K1021" s="333"/>
    </row>
    <row r="1022" spans="11:11" s="334" customFormat="1" ht="14.25">
      <c r="K1022" s="333"/>
    </row>
    <row r="1023" spans="11:11" s="334" customFormat="1" ht="14.25">
      <c r="K1023" s="333"/>
    </row>
    <row r="1024" spans="11:11" s="334" customFormat="1" ht="14.25">
      <c r="K1024" s="333"/>
    </row>
    <row r="1025" spans="11:11" s="334" customFormat="1" ht="14.25">
      <c r="K1025" s="333"/>
    </row>
    <row r="1026" spans="11:11" s="334" customFormat="1" ht="14.25">
      <c r="K1026" s="333"/>
    </row>
    <row r="1027" spans="11:11" s="334" customFormat="1" ht="14.25">
      <c r="K1027" s="333"/>
    </row>
    <row r="1028" spans="11:11" s="334" customFormat="1" ht="14.25">
      <c r="K1028" s="333"/>
    </row>
    <row r="1029" spans="11:11" s="334" customFormat="1" ht="14.25">
      <c r="K1029" s="333"/>
    </row>
    <row r="1030" spans="11:11" s="334" customFormat="1" ht="14.25">
      <c r="K1030" s="333"/>
    </row>
    <row r="1031" spans="11:11" s="334" customFormat="1" ht="14.25">
      <c r="K1031" s="333"/>
    </row>
    <row r="1032" spans="11:11" s="334" customFormat="1" ht="14.25">
      <c r="K1032" s="333"/>
    </row>
    <row r="1033" spans="11:11" s="334" customFormat="1" ht="14.25">
      <c r="K1033" s="333"/>
    </row>
    <row r="1034" spans="11:11" s="334" customFormat="1" ht="14.25">
      <c r="K1034" s="333"/>
    </row>
    <row r="1035" spans="11:11" s="334" customFormat="1" ht="14.25">
      <c r="K1035" s="333"/>
    </row>
    <row r="1036" spans="11:11" s="334" customFormat="1" ht="14.25">
      <c r="K1036" s="333"/>
    </row>
    <row r="1037" spans="11:11" s="334" customFormat="1" ht="14.25">
      <c r="K1037" s="333"/>
    </row>
    <row r="1038" spans="11:11" s="334" customFormat="1" ht="14.25">
      <c r="K1038" s="333"/>
    </row>
    <row r="1039" spans="11:11" s="334" customFormat="1" ht="14.25">
      <c r="K1039" s="333"/>
    </row>
    <row r="1040" spans="11:11" s="334" customFormat="1" ht="14.25">
      <c r="K1040" s="333"/>
    </row>
    <row r="1041" spans="11:11" s="334" customFormat="1" ht="14.25">
      <c r="K1041" s="333"/>
    </row>
    <row r="1042" spans="11:11" s="334" customFormat="1" ht="14.25">
      <c r="K1042" s="333"/>
    </row>
    <row r="1043" spans="11:11" s="334" customFormat="1" ht="14.25">
      <c r="K1043" s="333"/>
    </row>
    <row r="1044" spans="11:11" s="334" customFormat="1" ht="14.25">
      <c r="K1044" s="333"/>
    </row>
    <row r="1045" spans="11:11" s="334" customFormat="1" ht="14.25">
      <c r="K1045" s="333"/>
    </row>
    <row r="1046" spans="11:11" s="334" customFormat="1" ht="14.25">
      <c r="K1046" s="333"/>
    </row>
    <row r="1047" spans="11:11" s="334" customFormat="1" ht="14.25">
      <c r="K1047" s="333"/>
    </row>
    <row r="1048" spans="11:11" s="334" customFormat="1" ht="14.25">
      <c r="K1048" s="333"/>
    </row>
    <row r="1049" spans="11:11" s="334" customFormat="1" ht="14.25">
      <c r="K1049" s="333"/>
    </row>
    <row r="1050" spans="11:11" s="334" customFormat="1" ht="14.25">
      <c r="K1050" s="333"/>
    </row>
    <row r="1051" spans="11:11" s="334" customFormat="1" ht="14.25">
      <c r="K1051" s="333"/>
    </row>
    <row r="1052" spans="11:11" s="334" customFormat="1" ht="14.25">
      <c r="K1052" s="333"/>
    </row>
    <row r="1053" spans="11:11" s="334" customFormat="1" ht="14.25">
      <c r="K1053" s="333"/>
    </row>
    <row r="1054" spans="11:11" s="334" customFormat="1" ht="14.25">
      <c r="K1054" s="333"/>
    </row>
    <row r="1055" spans="11:11" s="334" customFormat="1" ht="14.25">
      <c r="K1055" s="333"/>
    </row>
    <row r="1056" spans="11:11" s="334" customFormat="1" ht="14.25">
      <c r="K1056" s="333"/>
    </row>
    <row r="1057" spans="11:11" s="334" customFormat="1" ht="14.25">
      <c r="K1057" s="333"/>
    </row>
    <row r="1058" spans="11:11" s="334" customFormat="1" ht="14.25">
      <c r="K1058" s="333"/>
    </row>
  </sheetData>
  <autoFilter ref="A15:J113"/>
  <mergeCells count="12">
    <mergeCell ref="B109:I109"/>
    <mergeCell ref="I13:J13"/>
    <mergeCell ref="A7:J7"/>
    <mergeCell ref="A9:J9"/>
    <mergeCell ref="A11:J11"/>
    <mergeCell ref="A13:A14"/>
    <mergeCell ref="B13:B14"/>
    <mergeCell ref="C13:D13"/>
    <mergeCell ref="E13:E14"/>
    <mergeCell ref="F13:F14"/>
    <mergeCell ref="G13:G14"/>
    <mergeCell ref="H13:H14"/>
  </mergeCells>
  <printOptions horizontalCentered="1"/>
  <pageMargins left="1.1811023622047245" right="0.39370078740157483" top="0.78740157480314965" bottom="0.78740157480314965" header="0.39370078740157483" footer="0.31496062992125984"/>
  <pageSetup paperSize="9" scale="44" fitToHeight="5" orientation="portrait" r:id="rId1"/>
  <headerFooter differentFirst="1">
    <oddHeader>&amp;CСтраница &amp;P из &amp;N&amp;R&amp;A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4"/>
  <sheetViews>
    <sheetView zoomScale="75" zoomScaleNormal="75" workbookViewId="0">
      <pane xSplit="4" ySplit="16" topLeftCell="E17" activePane="bottomRight" state="frozen"/>
      <selection activeCell="N40" sqref="N40"/>
      <selection pane="topRight" activeCell="N40" sqref="N40"/>
      <selection pane="bottomLeft" activeCell="N40" sqref="N40"/>
      <selection pane="bottomRight" activeCell="N3" sqref="N3"/>
    </sheetView>
  </sheetViews>
  <sheetFormatPr defaultColWidth="9" defaultRowHeight="14.25"/>
  <cols>
    <col min="1" max="1" width="16.125" style="188" customWidth="1"/>
    <col min="2" max="2" width="15.375" style="189" customWidth="1"/>
    <col min="3" max="3" width="13.375" style="189" customWidth="1"/>
    <col min="4" max="4" width="16.125" style="189" customWidth="1"/>
    <col min="5" max="5" width="15.375" style="188" customWidth="1"/>
    <col min="6" max="6" width="15.25" style="188" customWidth="1"/>
    <col min="7" max="7" width="6.375" style="188" customWidth="1"/>
    <col min="8" max="8" width="5.875" style="188" customWidth="1"/>
    <col min="9" max="9" width="33.625" style="188" customWidth="1"/>
    <col min="10" max="10" width="5.5" style="188" customWidth="1"/>
    <col min="11" max="11" width="16.625" style="190" customWidth="1"/>
    <col min="12" max="12" width="10.5" style="190" customWidth="1"/>
    <col min="13" max="13" width="11.125" style="190" customWidth="1"/>
    <col min="14" max="14" width="15.5" style="190" customWidth="1"/>
    <col min="15" max="15" width="10.5" style="188" customWidth="1"/>
    <col min="16" max="16384" width="9" style="188"/>
  </cols>
  <sheetData>
    <row r="1" spans="1:14" ht="18">
      <c r="N1" s="10" t="s">
        <v>1749</v>
      </c>
    </row>
    <row r="2" spans="1:14" ht="18">
      <c r="N2" s="11" t="s">
        <v>92</v>
      </c>
    </row>
    <row r="3" spans="1:14" ht="18">
      <c r="N3" s="12" t="s">
        <v>1780</v>
      </c>
    </row>
    <row r="4" spans="1:14" s="9" customFormat="1" ht="18">
      <c r="A4" s="21"/>
      <c r="B4" s="21"/>
      <c r="C4" s="21"/>
      <c r="D4" s="21"/>
      <c r="E4" s="21"/>
      <c r="F4" s="21"/>
      <c r="G4" s="21"/>
      <c r="H4" s="21"/>
      <c r="I4" s="21"/>
      <c r="J4" s="21"/>
      <c r="K4" s="15"/>
      <c r="L4" s="15"/>
      <c r="M4" s="15"/>
      <c r="N4" s="194" t="s">
        <v>1745</v>
      </c>
    </row>
    <row r="5" spans="1:14" ht="18">
      <c r="A5" s="21"/>
      <c r="B5" s="21"/>
      <c r="C5" s="21"/>
      <c r="D5" s="21"/>
      <c r="E5" s="21"/>
      <c r="F5" s="21"/>
      <c r="G5" s="21"/>
      <c r="H5" s="21"/>
      <c r="I5" s="21"/>
      <c r="J5" s="21"/>
      <c r="K5" s="16"/>
      <c r="L5" s="16"/>
      <c r="M5" s="16"/>
      <c r="N5" s="195" t="s">
        <v>0</v>
      </c>
    </row>
    <row r="6" spans="1:14" ht="18">
      <c r="A6" s="196"/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</row>
    <row r="7" spans="1:14" ht="45" customHeight="1">
      <c r="A7" s="514" t="s">
        <v>1562</v>
      </c>
      <c r="B7" s="514"/>
      <c r="C7" s="514"/>
      <c r="D7" s="514"/>
      <c r="E7" s="514"/>
      <c r="F7" s="514"/>
      <c r="G7" s="514"/>
      <c r="H7" s="514"/>
      <c r="I7" s="514"/>
      <c r="J7" s="514"/>
      <c r="K7" s="514"/>
      <c r="L7" s="514"/>
      <c r="M7" s="514"/>
      <c r="N7" s="514"/>
    </row>
    <row r="8" spans="1:14" ht="15.7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45" customHeight="1">
      <c r="A9" s="452" t="s">
        <v>1775</v>
      </c>
      <c r="B9" s="452"/>
      <c r="C9" s="452"/>
      <c r="D9" s="452"/>
      <c r="E9" s="452"/>
      <c r="F9" s="452"/>
      <c r="G9" s="452"/>
      <c r="H9" s="452"/>
      <c r="I9" s="452"/>
      <c r="J9" s="452"/>
      <c r="K9" s="452"/>
      <c r="L9" s="452"/>
      <c r="M9" s="452"/>
      <c r="N9" s="452"/>
    </row>
    <row r="10" spans="1:14" ht="15.7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45" customHeight="1">
      <c r="A11" s="453" t="s">
        <v>1</v>
      </c>
      <c r="B11" s="453"/>
      <c r="C11" s="453"/>
      <c r="D11" s="453"/>
      <c r="E11" s="453"/>
      <c r="F11" s="453"/>
      <c r="G11" s="453"/>
      <c r="H11" s="453"/>
      <c r="I11" s="453"/>
      <c r="J11" s="453"/>
      <c r="K11" s="453"/>
      <c r="L11" s="453"/>
      <c r="M11" s="453"/>
      <c r="N11" s="453"/>
    </row>
    <row r="12" spans="1:14" ht="5.25" customHeight="1">
      <c r="A12" s="198"/>
    </row>
    <row r="13" spans="1:14" s="21" customFormat="1" ht="19.5" customHeight="1">
      <c r="A13" s="244" t="s">
        <v>1563</v>
      </c>
      <c r="B13" s="245"/>
      <c r="C13" s="245"/>
      <c r="D13" s="245"/>
      <c r="E13" s="245"/>
      <c r="F13" s="245"/>
      <c r="G13" s="245"/>
      <c r="H13" s="245"/>
      <c r="I13" s="245"/>
      <c r="J13" s="245"/>
      <c r="K13" s="245"/>
      <c r="L13" s="245"/>
      <c r="M13" s="245"/>
      <c r="N13" s="245"/>
    </row>
    <row r="14" spans="1:14" ht="46.5" customHeight="1">
      <c r="A14" s="470" t="s">
        <v>1564</v>
      </c>
      <c r="B14" s="470" t="s">
        <v>1565</v>
      </c>
      <c r="C14" s="470"/>
      <c r="D14" s="470"/>
      <c r="E14" s="491" t="s">
        <v>1566</v>
      </c>
      <c r="F14" s="491"/>
      <c r="G14" s="491"/>
      <c r="H14" s="491" t="s">
        <v>1567</v>
      </c>
      <c r="I14" s="491"/>
      <c r="J14" s="491"/>
      <c r="K14" s="470" t="s">
        <v>1568</v>
      </c>
      <c r="L14" s="470" t="s">
        <v>1569</v>
      </c>
      <c r="M14" s="470" t="s">
        <v>1570</v>
      </c>
      <c r="N14" s="470" t="s">
        <v>1571</v>
      </c>
    </row>
    <row r="15" spans="1:14" ht="39.75" customHeight="1">
      <c r="A15" s="470"/>
      <c r="B15" s="470"/>
      <c r="C15" s="470"/>
      <c r="D15" s="470"/>
      <c r="E15" s="199" t="s">
        <v>1572</v>
      </c>
      <c r="F15" s="491" t="s">
        <v>1573</v>
      </c>
      <c r="G15" s="491"/>
      <c r="H15" s="200" t="s">
        <v>1574</v>
      </c>
      <c r="I15" s="491" t="s">
        <v>5</v>
      </c>
      <c r="J15" s="491"/>
      <c r="K15" s="470"/>
      <c r="L15" s="470"/>
      <c r="M15" s="470"/>
      <c r="N15" s="470"/>
    </row>
    <row r="16" spans="1:14" s="243" customFormat="1" ht="12.75">
      <c r="A16" s="240">
        <v>1</v>
      </c>
      <c r="B16" s="512">
        <f>A16+1</f>
        <v>2</v>
      </c>
      <c r="C16" s="512"/>
      <c r="D16" s="512"/>
      <c r="E16" s="242">
        <f>B16+1</f>
        <v>3</v>
      </c>
      <c r="F16" s="513">
        <f>E16+1</f>
        <v>4</v>
      </c>
      <c r="G16" s="513"/>
      <c r="H16" s="240">
        <f>F16+1</f>
        <v>5</v>
      </c>
      <c r="I16" s="513">
        <f>H16+1</f>
        <v>6</v>
      </c>
      <c r="J16" s="513"/>
      <c r="K16" s="240">
        <f>I16+1</f>
        <v>7</v>
      </c>
      <c r="L16" s="240">
        <f>K16+1</f>
        <v>8</v>
      </c>
      <c r="M16" s="240">
        <f>L16+1</f>
        <v>9</v>
      </c>
      <c r="N16" s="240">
        <f>M16+1</f>
        <v>10</v>
      </c>
    </row>
    <row r="17" spans="1:14" s="190" customFormat="1" ht="19.5" customHeight="1">
      <c r="A17" s="498" t="s">
        <v>1575</v>
      </c>
      <c r="B17" s="500" t="s">
        <v>1576</v>
      </c>
      <c r="C17" s="501"/>
      <c r="D17" s="502"/>
      <c r="E17" s="506">
        <v>510</v>
      </c>
      <c r="F17" s="508" t="s">
        <v>1577</v>
      </c>
      <c r="G17" s="509"/>
      <c r="H17" s="201">
        <v>76</v>
      </c>
      <c r="I17" s="486" t="s">
        <v>155</v>
      </c>
      <c r="J17" s="486"/>
      <c r="K17" s="494">
        <v>215</v>
      </c>
      <c r="L17" s="494">
        <v>1</v>
      </c>
      <c r="M17" s="494">
        <v>1</v>
      </c>
      <c r="N17" s="496">
        <v>477.27</v>
      </c>
    </row>
    <row r="18" spans="1:14" s="190" customFormat="1" ht="19.5" customHeight="1">
      <c r="A18" s="499"/>
      <c r="B18" s="503"/>
      <c r="C18" s="504"/>
      <c r="D18" s="505"/>
      <c r="E18" s="507"/>
      <c r="F18" s="510"/>
      <c r="G18" s="511"/>
      <c r="H18" s="201">
        <v>95</v>
      </c>
      <c r="I18" s="486" t="s">
        <v>1578</v>
      </c>
      <c r="J18" s="486"/>
      <c r="K18" s="495"/>
      <c r="L18" s="495"/>
      <c r="M18" s="495"/>
      <c r="N18" s="497"/>
    </row>
    <row r="19" spans="1:14" s="190" customFormat="1" ht="19.5" customHeight="1">
      <c r="A19" s="499"/>
      <c r="B19" s="503"/>
      <c r="C19" s="504"/>
      <c r="D19" s="505"/>
      <c r="E19" s="507"/>
      <c r="F19" s="510"/>
      <c r="G19" s="511"/>
      <c r="H19" s="201">
        <v>206</v>
      </c>
      <c r="I19" s="486" t="s">
        <v>1579</v>
      </c>
      <c r="J19" s="486"/>
      <c r="K19" s="495"/>
      <c r="L19" s="495"/>
      <c r="M19" s="495"/>
      <c r="N19" s="497"/>
    </row>
    <row r="20" spans="1:14" s="190" customFormat="1" ht="18.95" customHeight="1">
      <c r="A20" s="498" t="s">
        <v>1580</v>
      </c>
      <c r="B20" s="500" t="s">
        <v>1581</v>
      </c>
      <c r="C20" s="501"/>
      <c r="D20" s="502"/>
      <c r="E20" s="506">
        <v>511</v>
      </c>
      <c r="F20" s="508" t="s">
        <v>1582</v>
      </c>
      <c r="G20" s="509"/>
      <c r="H20" s="201">
        <v>76</v>
      </c>
      <c r="I20" s="486" t="s">
        <v>155</v>
      </c>
      <c r="J20" s="486"/>
      <c r="K20" s="494">
        <v>215</v>
      </c>
      <c r="L20" s="494">
        <v>1</v>
      </c>
      <c r="M20" s="494">
        <v>1</v>
      </c>
      <c r="N20" s="496">
        <v>190.89</v>
      </c>
    </row>
    <row r="21" spans="1:14" s="190" customFormat="1" ht="18.95" customHeight="1">
      <c r="A21" s="499"/>
      <c r="B21" s="503"/>
      <c r="C21" s="504"/>
      <c r="D21" s="505"/>
      <c r="E21" s="507"/>
      <c r="F21" s="510"/>
      <c r="G21" s="511"/>
      <c r="H21" s="201">
        <v>95</v>
      </c>
      <c r="I21" s="486" t="s">
        <v>1578</v>
      </c>
      <c r="J21" s="486"/>
      <c r="K21" s="495"/>
      <c r="L21" s="495"/>
      <c r="M21" s="495"/>
      <c r="N21" s="497"/>
    </row>
    <row r="22" spans="1:14" s="190" customFormat="1" ht="18.95" customHeight="1">
      <c r="A22" s="499"/>
      <c r="B22" s="503"/>
      <c r="C22" s="504"/>
      <c r="D22" s="505"/>
      <c r="E22" s="507"/>
      <c r="F22" s="510"/>
      <c r="G22" s="511"/>
      <c r="H22" s="201">
        <v>206</v>
      </c>
      <c r="I22" s="486" t="s">
        <v>1579</v>
      </c>
      <c r="J22" s="486"/>
      <c r="K22" s="495"/>
      <c r="L22" s="495"/>
      <c r="M22" s="495"/>
      <c r="N22" s="497"/>
    </row>
    <row r="23" spans="1:14" s="190" customFormat="1" ht="18.95" customHeight="1">
      <c r="A23" s="498" t="s">
        <v>1583</v>
      </c>
      <c r="B23" s="500" t="s">
        <v>1584</v>
      </c>
      <c r="C23" s="501"/>
      <c r="D23" s="502"/>
      <c r="E23" s="506">
        <v>511</v>
      </c>
      <c r="F23" s="508" t="s">
        <v>1582</v>
      </c>
      <c r="G23" s="509"/>
      <c r="H23" s="201">
        <v>76</v>
      </c>
      <c r="I23" s="486" t="s">
        <v>155</v>
      </c>
      <c r="J23" s="486"/>
      <c r="K23" s="494">
        <v>215</v>
      </c>
      <c r="L23" s="494">
        <v>1</v>
      </c>
      <c r="M23" s="494">
        <v>1</v>
      </c>
      <c r="N23" s="496">
        <v>190.89</v>
      </c>
    </row>
    <row r="24" spans="1:14" s="190" customFormat="1" ht="18.95" customHeight="1">
      <c r="A24" s="499"/>
      <c r="B24" s="503"/>
      <c r="C24" s="504"/>
      <c r="D24" s="505"/>
      <c r="E24" s="507"/>
      <c r="F24" s="510"/>
      <c r="G24" s="511"/>
      <c r="H24" s="201">
        <v>95</v>
      </c>
      <c r="I24" s="486" t="s">
        <v>1578</v>
      </c>
      <c r="J24" s="486"/>
      <c r="K24" s="495"/>
      <c r="L24" s="495"/>
      <c r="M24" s="495"/>
      <c r="N24" s="497"/>
    </row>
    <row r="25" spans="1:14" s="190" customFormat="1" ht="18.95" customHeight="1">
      <c r="A25" s="499"/>
      <c r="B25" s="503"/>
      <c r="C25" s="504"/>
      <c r="D25" s="505"/>
      <c r="E25" s="507"/>
      <c r="F25" s="510"/>
      <c r="G25" s="511"/>
      <c r="H25" s="201">
        <v>206</v>
      </c>
      <c r="I25" s="486" t="s">
        <v>1579</v>
      </c>
      <c r="J25" s="486"/>
      <c r="K25" s="495"/>
      <c r="L25" s="495"/>
      <c r="M25" s="495"/>
      <c r="N25" s="497"/>
    </row>
    <row r="26" spans="1:14" s="190" customFormat="1">
      <c r="A26" s="489" t="s">
        <v>1585</v>
      </c>
      <c r="B26" s="489"/>
      <c r="C26" s="489"/>
      <c r="D26" s="489"/>
      <c r="E26" s="489"/>
      <c r="F26" s="489"/>
      <c r="G26" s="489"/>
      <c r="H26" s="489"/>
      <c r="I26" s="489"/>
      <c r="J26" s="489"/>
      <c r="K26" s="489"/>
      <c r="L26" s="203"/>
      <c r="M26" s="203">
        <f>SUM(M17:M25)</f>
        <v>3</v>
      </c>
      <c r="N26" s="204">
        <f>SUM(N17:N25)</f>
        <v>859.05</v>
      </c>
    </row>
    <row r="27" spans="1:14" s="190" customFormat="1">
      <c r="A27" s="205"/>
      <c r="B27" s="206"/>
      <c r="C27" s="206"/>
      <c r="D27" s="206"/>
      <c r="E27" s="205"/>
      <c r="F27" s="206"/>
      <c r="G27" s="206"/>
      <c r="H27" s="205"/>
      <c r="I27" s="207"/>
      <c r="J27" s="207"/>
      <c r="K27" s="208"/>
      <c r="L27" s="208"/>
      <c r="M27" s="208"/>
      <c r="N27" s="209"/>
    </row>
    <row r="28" spans="1:14" s="202" customFormat="1" ht="19.5" customHeight="1">
      <c r="A28" s="245" t="s">
        <v>1586</v>
      </c>
      <c r="B28" s="245"/>
      <c r="C28" s="245"/>
      <c r="D28" s="245"/>
      <c r="E28" s="245"/>
      <c r="F28" s="245"/>
      <c r="G28" s="245"/>
      <c r="H28" s="245"/>
      <c r="I28" s="245"/>
      <c r="J28" s="245"/>
      <c r="K28" s="245"/>
      <c r="L28" s="245"/>
      <c r="M28" s="245"/>
      <c r="N28" s="245"/>
    </row>
    <row r="29" spans="1:14" s="190" customFormat="1" ht="54.75" customHeight="1">
      <c r="A29" s="470" t="s">
        <v>1587</v>
      </c>
      <c r="B29" s="470" t="s">
        <v>1564</v>
      </c>
      <c r="C29" s="470" t="s">
        <v>1565</v>
      </c>
      <c r="D29" s="470"/>
      <c r="E29" s="470"/>
      <c r="F29" s="470"/>
      <c r="G29" s="470"/>
      <c r="H29" s="493" t="s">
        <v>1588</v>
      </c>
      <c r="I29" s="493"/>
      <c r="J29" s="493"/>
      <c r="K29" s="470" t="s">
        <v>1568</v>
      </c>
      <c r="L29" s="470" t="s">
        <v>1569</v>
      </c>
      <c r="M29" s="470" t="s">
        <v>1570</v>
      </c>
      <c r="N29" s="470" t="s">
        <v>1571</v>
      </c>
    </row>
    <row r="30" spans="1:14" s="190" customFormat="1" ht="40.5" customHeight="1">
      <c r="A30" s="470"/>
      <c r="B30" s="470"/>
      <c r="C30" s="470"/>
      <c r="D30" s="470"/>
      <c r="E30" s="470"/>
      <c r="F30" s="470"/>
      <c r="G30" s="470"/>
      <c r="H30" s="199" t="s">
        <v>1572</v>
      </c>
      <c r="I30" s="491" t="s">
        <v>1573</v>
      </c>
      <c r="J30" s="491"/>
      <c r="K30" s="470"/>
      <c r="L30" s="470"/>
      <c r="M30" s="470"/>
      <c r="N30" s="470"/>
    </row>
    <row r="31" spans="1:14" s="268" customFormat="1" ht="12.75">
      <c r="A31" s="267">
        <v>1</v>
      </c>
      <c r="B31" s="267">
        <f>A31+1</f>
        <v>2</v>
      </c>
      <c r="C31" s="492">
        <f>B31+1</f>
        <v>3</v>
      </c>
      <c r="D31" s="492"/>
      <c r="E31" s="492"/>
      <c r="F31" s="492"/>
      <c r="G31" s="492"/>
      <c r="H31" s="267">
        <f>C31+1</f>
        <v>4</v>
      </c>
      <c r="I31" s="492">
        <f>H31+1</f>
        <v>5</v>
      </c>
      <c r="J31" s="492"/>
      <c r="K31" s="267">
        <f>I31+1</f>
        <v>6</v>
      </c>
      <c r="L31" s="267">
        <f>K31+1</f>
        <v>7</v>
      </c>
      <c r="M31" s="267">
        <f>L31+1</f>
        <v>8</v>
      </c>
      <c r="N31" s="267">
        <f>M31+1</f>
        <v>9</v>
      </c>
    </row>
    <row r="32" spans="1:14" s="247" customFormat="1" ht="18.95" customHeight="1">
      <c r="A32" s="210">
        <v>9500000</v>
      </c>
      <c r="B32" s="273" t="s">
        <v>1589</v>
      </c>
      <c r="C32" s="487" t="s">
        <v>1590</v>
      </c>
      <c r="D32" s="490"/>
      <c r="E32" s="490"/>
      <c r="F32" s="490"/>
      <c r="G32" s="488"/>
      <c r="H32" s="201">
        <v>950</v>
      </c>
      <c r="I32" s="487" t="s">
        <v>1591</v>
      </c>
      <c r="J32" s="488"/>
      <c r="K32" s="211">
        <v>215</v>
      </c>
      <c r="L32" s="211">
        <v>1</v>
      </c>
      <c r="M32" s="211">
        <v>1</v>
      </c>
      <c r="N32" s="210">
        <v>190.89</v>
      </c>
    </row>
    <row r="33" spans="1:14" s="247" customFormat="1" ht="18.95" customHeight="1">
      <c r="A33" s="210">
        <v>9500000</v>
      </c>
      <c r="B33" s="273" t="s">
        <v>1592</v>
      </c>
      <c r="C33" s="487" t="s">
        <v>1593</v>
      </c>
      <c r="D33" s="490"/>
      <c r="E33" s="490"/>
      <c r="F33" s="490"/>
      <c r="G33" s="488"/>
      <c r="H33" s="201">
        <v>950</v>
      </c>
      <c r="I33" s="487" t="s">
        <v>1591</v>
      </c>
      <c r="J33" s="488"/>
      <c r="K33" s="211">
        <v>215</v>
      </c>
      <c r="L33" s="211">
        <v>1</v>
      </c>
      <c r="M33" s="211">
        <v>1</v>
      </c>
      <c r="N33" s="210">
        <v>190.89</v>
      </c>
    </row>
    <row r="34" spans="1:14" s="247" customFormat="1" ht="18.95" customHeight="1">
      <c r="A34" s="210">
        <v>9500000</v>
      </c>
      <c r="B34" s="269" t="s">
        <v>1594</v>
      </c>
      <c r="C34" s="487" t="s">
        <v>1595</v>
      </c>
      <c r="D34" s="490"/>
      <c r="E34" s="490"/>
      <c r="F34" s="490"/>
      <c r="G34" s="488"/>
      <c r="H34" s="201">
        <v>950</v>
      </c>
      <c r="I34" s="487" t="s">
        <v>1591</v>
      </c>
      <c r="J34" s="488"/>
      <c r="K34" s="211">
        <v>215</v>
      </c>
      <c r="L34" s="211">
        <v>2</v>
      </c>
      <c r="M34" s="211">
        <v>1</v>
      </c>
      <c r="N34" s="210">
        <v>57.27</v>
      </c>
    </row>
    <row r="35" spans="1:14" s="247" customFormat="1" ht="18.95" customHeight="1">
      <c r="A35" s="210">
        <v>9500000</v>
      </c>
      <c r="B35" s="270" t="s">
        <v>1596</v>
      </c>
      <c r="C35" s="487" t="s">
        <v>1597</v>
      </c>
      <c r="D35" s="490"/>
      <c r="E35" s="490"/>
      <c r="F35" s="490"/>
      <c r="G35" s="488"/>
      <c r="H35" s="201">
        <v>950</v>
      </c>
      <c r="I35" s="487" t="s">
        <v>1591</v>
      </c>
      <c r="J35" s="488"/>
      <c r="K35" s="211">
        <v>215</v>
      </c>
      <c r="L35" s="211">
        <v>1</v>
      </c>
      <c r="M35" s="211">
        <v>1</v>
      </c>
      <c r="N35" s="210">
        <v>38.18</v>
      </c>
    </row>
    <row r="36" spans="1:14" s="247" customFormat="1" ht="18.95" customHeight="1">
      <c r="A36" s="210">
        <v>9500000</v>
      </c>
      <c r="B36" s="248" t="s">
        <v>1598</v>
      </c>
      <c r="C36" s="486" t="s">
        <v>1599</v>
      </c>
      <c r="D36" s="486"/>
      <c r="E36" s="486"/>
      <c r="F36" s="486"/>
      <c r="G36" s="486"/>
      <c r="H36" s="201">
        <v>950</v>
      </c>
      <c r="I36" s="487" t="s">
        <v>1591</v>
      </c>
      <c r="J36" s="488"/>
      <c r="K36" s="211">
        <v>215</v>
      </c>
      <c r="L36" s="211">
        <v>2</v>
      </c>
      <c r="M36" s="211">
        <v>1</v>
      </c>
      <c r="N36" s="210">
        <v>38.18</v>
      </c>
    </row>
    <row r="37" spans="1:14" s="247" customFormat="1" ht="30" customHeight="1">
      <c r="A37" s="210">
        <v>9500000</v>
      </c>
      <c r="B37" s="248" t="s">
        <v>1600</v>
      </c>
      <c r="C37" s="486" t="s">
        <v>1601</v>
      </c>
      <c r="D37" s="486"/>
      <c r="E37" s="486"/>
      <c r="F37" s="486"/>
      <c r="G37" s="486"/>
      <c r="H37" s="201">
        <v>950</v>
      </c>
      <c r="I37" s="487" t="s">
        <v>1591</v>
      </c>
      <c r="J37" s="488"/>
      <c r="K37" s="211">
        <v>215</v>
      </c>
      <c r="L37" s="211">
        <v>2</v>
      </c>
      <c r="M37" s="211">
        <v>1</v>
      </c>
      <c r="N37" s="210">
        <v>57.27</v>
      </c>
    </row>
    <row r="38" spans="1:14" s="247" customFormat="1" ht="18.95" customHeight="1">
      <c r="A38" s="210">
        <v>9500000</v>
      </c>
      <c r="B38" s="248" t="s">
        <v>1602</v>
      </c>
      <c r="C38" s="486" t="s">
        <v>1603</v>
      </c>
      <c r="D38" s="486"/>
      <c r="E38" s="486"/>
      <c r="F38" s="486"/>
      <c r="G38" s="486"/>
      <c r="H38" s="201">
        <v>950</v>
      </c>
      <c r="I38" s="487" t="s">
        <v>1591</v>
      </c>
      <c r="J38" s="488"/>
      <c r="K38" s="211">
        <v>215</v>
      </c>
      <c r="L38" s="211">
        <v>2</v>
      </c>
      <c r="M38" s="211">
        <v>1</v>
      </c>
      <c r="N38" s="210">
        <v>57.27</v>
      </c>
    </row>
    <row r="39" spans="1:14" s="247" customFormat="1" ht="18.95" customHeight="1">
      <c r="A39" s="210">
        <v>9500000</v>
      </c>
      <c r="B39" s="248" t="s">
        <v>1604</v>
      </c>
      <c r="C39" s="486" t="s">
        <v>1605</v>
      </c>
      <c r="D39" s="486"/>
      <c r="E39" s="486"/>
      <c r="F39" s="486"/>
      <c r="G39" s="486"/>
      <c r="H39" s="201">
        <v>950</v>
      </c>
      <c r="I39" s="487" t="s">
        <v>1591</v>
      </c>
      <c r="J39" s="488"/>
      <c r="K39" s="211">
        <v>215</v>
      </c>
      <c r="L39" s="211">
        <v>1</v>
      </c>
      <c r="M39" s="211">
        <v>1</v>
      </c>
      <c r="N39" s="210">
        <v>50</v>
      </c>
    </row>
    <row r="40" spans="1:14">
      <c r="A40" s="489" t="s">
        <v>1585</v>
      </c>
      <c r="B40" s="489"/>
      <c r="C40" s="489"/>
      <c r="D40" s="489"/>
      <c r="E40" s="489"/>
      <c r="F40" s="489"/>
      <c r="G40" s="489"/>
      <c r="H40" s="489"/>
      <c r="I40" s="489"/>
      <c r="J40" s="489"/>
      <c r="K40" s="489"/>
      <c r="L40" s="215"/>
      <c r="M40" s="215">
        <f>SUM(M32:M39)</f>
        <v>8</v>
      </c>
      <c r="N40" s="204">
        <f>SUM(N32:N39)</f>
        <v>679.94999999999993</v>
      </c>
    </row>
    <row r="41" spans="1:14" ht="9.75" customHeight="1">
      <c r="A41" s="216"/>
      <c r="B41" s="216"/>
      <c r="C41" s="216"/>
      <c r="D41" s="217"/>
      <c r="E41" s="205"/>
      <c r="F41" s="205"/>
      <c r="G41" s="218"/>
      <c r="H41" s="218"/>
      <c r="I41" s="218"/>
      <c r="J41" s="218"/>
      <c r="K41" s="208"/>
      <c r="L41" s="208"/>
      <c r="M41" s="208"/>
      <c r="N41" s="219"/>
    </row>
    <row r="42" spans="1:14">
      <c r="A42" s="216"/>
      <c r="B42" s="216"/>
      <c r="C42" s="216"/>
      <c r="D42" s="217"/>
      <c r="E42" s="205"/>
      <c r="F42" s="205"/>
      <c r="G42" s="218"/>
      <c r="H42" s="218"/>
      <c r="I42" s="218"/>
      <c r="J42" s="218"/>
      <c r="K42" s="220" t="s">
        <v>17</v>
      </c>
      <c r="L42" s="208"/>
      <c r="M42" s="208"/>
      <c r="N42" s="221">
        <f>N26+N40</f>
        <v>1539</v>
      </c>
    </row>
    <row r="43" spans="1:14" s="21" customFormat="1" ht="15.75">
      <c r="D43" s="222"/>
      <c r="E43" s="222"/>
      <c r="F43" s="223"/>
      <c r="G43" s="223"/>
      <c r="H43" s="223"/>
      <c r="I43" s="223"/>
      <c r="J43" s="126" t="s">
        <v>123</v>
      </c>
      <c r="K43" s="208"/>
      <c r="L43" s="208"/>
      <c r="M43" s="208"/>
      <c r="N43" s="219"/>
    </row>
    <row r="44" spans="1:14" s="21" customFormat="1" ht="15.75">
      <c r="A44" s="216"/>
      <c r="B44" s="216"/>
      <c r="C44" s="216"/>
      <c r="D44" s="217"/>
      <c r="E44" s="205"/>
      <c r="F44" s="205"/>
      <c r="G44" s="218"/>
      <c r="H44" s="218"/>
      <c r="I44" s="218"/>
      <c r="J44" s="218"/>
      <c r="K44" s="208"/>
      <c r="L44" s="208"/>
      <c r="M44" s="208"/>
      <c r="N44" s="219"/>
    </row>
  </sheetData>
  <mergeCells count="78">
    <mergeCell ref="A7:N7"/>
    <mergeCell ref="A9:N9"/>
    <mergeCell ref="A11:N11"/>
    <mergeCell ref="A14:A15"/>
    <mergeCell ref="B14:D15"/>
    <mergeCell ref="E14:G14"/>
    <mergeCell ref="H14:J14"/>
    <mergeCell ref="K14:K15"/>
    <mergeCell ref="L14:L15"/>
    <mergeCell ref="M14:M15"/>
    <mergeCell ref="N14:N15"/>
    <mergeCell ref="F15:G15"/>
    <mergeCell ref="I15:J15"/>
    <mergeCell ref="B16:D16"/>
    <mergeCell ref="F16:G16"/>
    <mergeCell ref="I16:J16"/>
    <mergeCell ref="A17:A19"/>
    <mergeCell ref="B17:D19"/>
    <mergeCell ref="E17:E19"/>
    <mergeCell ref="F17:G19"/>
    <mergeCell ref="I17:J17"/>
    <mergeCell ref="A20:A22"/>
    <mergeCell ref="B20:D22"/>
    <mergeCell ref="E20:E22"/>
    <mergeCell ref="F20:G22"/>
    <mergeCell ref="I20:J20"/>
    <mergeCell ref="L17:L19"/>
    <mergeCell ref="M17:M19"/>
    <mergeCell ref="N17:N19"/>
    <mergeCell ref="I18:J18"/>
    <mergeCell ref="I19:J19"/>
    <mergeCell ref="K17:K19"/>
    <mergeCell ref="K20:K22"/>
    <mergeCell ref="L20:L22"/>
    <mergeCell ref="M20:M22"/>
    <mergeCell ref="N20:N22"/>
    <mergeCell ref="I21:J21"/>
    <mergeCell ref="I22:J22"/>
    <mergeCell ref="A26:K26"/>
    <mergeCell ref="A23:A25"/>
    <mergeCell ref="B23:D25"/>
    <mergeCell ref="E23:E25"/>
    <mergeCell ref="F23:G25"/>
    <mergeCell ref="I23:J23"/>
    <mergeCell ref="K23:K25"/>
    <mergeCell ref="L23:L25"/>
    <mergeCell ref="M23:M25"/>
    <mergeCell ref="N23:N25"/>
    <mergeCell ref="I24:J24"/>
    <mergeCell ref="I25:J25"/>
    <mergeCell ref="C32:G32"/>
    <mergeCell ref="I32:J32"/>
    <mergeCell ref="A29:A30"/>
    <mergeCell ref="B29:B30"/>
    <mergeCell ref="C29:G30"/>
    <mergeCell ref="H29:J29"/>
    <mergeCell ref="M29:M30"/>
    <mergeCell ref="N29:N30"/>
    <mergeCell ref="I30:J30"/>
    <mergeCell ref="C31:G31"/>
    <mergeCell ref="I31:J31"/>
    <mergeCell ref="K29:K30"/>
    <mergeCell ref="L29:L30"/>
    <mergeCell ref="C33:G33"/>
    <mergeCell ref="I33:J33"/>
    <mergeCell ref="C34:G34"/>
    <mergeCell ref="I34:J34"/>
    <mergeCell ref="C35:G35"/>
    <mergeCell ref="I35:J35"/>
    <mergeCell ref="C39:G39"/>
    <mergeCell ref="I39:J39"/>
    <mergeCell ref="A40:K40"/>
    <mergeCell ref="C36:G36"/>
    <mergeCell ref="I36:J36"/>
    <mergeCell ref="C37:G37"/>
    <mergeCell ref="I37:J37"/>
    <mergeCell ref="C38:G38"/>
    <mergeCell ref="I38:J38"/>
  </mergeCells>
  <conditionalFormatting sqref="E44:F44 D43:F43 E30:F33 E42:I42 E41:G41 G43:I44 I41 J41:J44 H32:H41 C32:C38 E20:E28 E17">
    <cfRule type="cellIs" dxfId="17" priority="1" operator="equal">
      <formula>"посещение по неотложной помощи"</formula>
    </cfRule>
  </conditionalFormatting>
  <printOptions horizontalCentered="1"/>
  <pageMargins left="0.59055118110236227" right="0.59055118110236227" top="1.1811023622047245" bottom="0.39370078740157483" header="0.31496062992125984" footer="0.15748031496062992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21</vt:i4>
      </vt:variant>
    </vt:vector>
  </HeadingPairs>
  <TitlesOfParts>
    <vt:vector size="41" baseType="lpstr">
      <vt:lpstr>Прил.1</vt:lpstr>
      <vt:lpstr>Прил.2</vt:lpstr>
      <vt:lpstr>Прил.3</vt:lpstr>
      <vt:lpstr>Прил.4</vt:lpstr>
      <vt:lpstr>Прил.5</vt:lpstr>
      <vt:lpstr>Прил.6</vt:lpstr>
      <vt:lpstr>Прил.7</vt:lpstr>
      <vt:lpstr>Прил.8</vt:lpstr>
      <vt:lpstr>Прил.9</vt:lpstr>
      <vt:lpstr>Прил.10</vt:lpstr>
      <vt:lpstr>Прил.11</vt:lpstr>
      <vt:lpstr>Прил.12</vt:lpstr>
      <vt:lpstr>Прил.13</vt:lpstr>
      <vt:lpstr>Прил.14</vt:lpstr>
      <vt:lpstr>Прил.15</vt:lpstr>
      <vt:lpstr>Прил.16</vt:lpstr>
      <vt:lpstr>Прил.17</vt:lpstr>
      <vt:lpstr>Прил.18</vt:lpstr>
      <vt:lpstr>Прил.19</vt:lpstr>
      <vt:lpstr>Прил.20</vt:lpstr>
      <vt:lpstr>Прил.1!Заголовки_для_печати</vt:lpstr>
      <vt:lpstr>Прил.10!Заголовки_для_печати</vt:lpstr>
      <vt:lpstr>Прил.11!Заголовки_для_печати</vt:lpstr>
      <vt:lpstr>Прил.16!Заголовки_для_печати</vt:lpstr>
      <vt:lpstr>Прил.17!Заголовки_для_печати</vt:lpstr>
      <vt:lpstr>Прил.18!Заголовки_для_печати</vt:lpstr>
      <vt:lpstr>Прил.19!Заголовки_для_печати</vt:lpstr>
      <vt:lpstr>Прил.20!Заголовки_для_печати</vt:lpstr>
      <vt:lpstr>Прил.5!Заголовки_для_печати</vt:lpstr>
      <vt:lpstr>Прил.6!Заголовки_для_печати</vt:lpstr>
      <vt:lpstr>Прил.7!Заголовки_для_печати</vt:lpstr>
      <vt:lpstr>Прил.8!Заголовки_для_печати</vt:lpstr>
      <vt:lpstr>Прил.1!Область_печати</vt:lpstr>
      <vt:lpstr>Прил.16!Область_печати</vt:lpstr>
      <vt:lpstr>Прил.17!Область_печати</vt:lpstr>
      <vt:lpstr>Прил.18!Область_печати</vt:lpstr>
      <vt:lpstr>Прил.19!Область_печати</vt:lpstr>
      <vt:lpstr>Прил.20!Область_печати</vt:lpstr>
      <vt:lpstr>Прил.5!Область_печати</vt:lpstr>
      <vt:lpstr>Прил.7!Область_печати</vt:lpstr>
      <vt:lpstr>Прил.8!Область_печати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Zhukova.EA</dc:creator>
  <cp:lastModifiedBy>zhukova.ea</cp:lastModifiedBy>
  <cp:lastPrinted>2026-02-27T10:56:53Z</cp:lastPrinted>
  <dcterms:created xsi:type="dcterms:W3CDTF">2026-01-14T08:41:43Z</dcterms:created>
  <dcterms:modified xsi:type="dcterms:W3CDTF">2026-02-27T10:57:01Z</dcterms:modified>
</cp:coreProperties>
</file>